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1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4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5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6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7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8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9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20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21.xml" ContentType="application/vnd.openxmlformats-officedocument.drawing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22.xml" ContentType="application/vnd.openxmlformats-officedocument.drawing+xml"/>
  <Override PartName="/xl/charts/chart41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42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4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4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3.xml" ContentType="application/vnd.openxmlformats-officedocument.drawing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24.xml" ContentType="application/vnd.openxmlformats-officedocument.drawing+xml"/>
  <Override PartName="/xl/charts/chart47.xml" ContentType="application/vnd.openxmlformats-officedocument.drawingml.chart+xml"/>
  <Override PartName="/xl/drawings/drawing25.xml" ContentType="application/vnd.openxmlformats-officedocument.drawing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drawings/drawing26.xml" ContentType="application/vnd.openxmlformats-officedocument.drawing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drawings/drawing27.xml" ContentType="application/vnd.openxmlformats-officedocument.drawing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drawings/drawing28.xml" ContentType="application/vnd.openxmlformats-officedocument.drawing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drawings/drawing29.xml" ContentType="application/vnd.openxmlformats-officedocument.drawing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drawings/drawing30.xml" ContentType="application/vnd.openxmlformats-officedocument.drawing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drawings/drawing31.xml" ContentType="application/vnd.openxmlformats-officedocument.drawing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drawings/drawing32.xml" ContentType="application/vnd.openxmlformats-officedocument.drawing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drawings/drawing33.xml" ContentType="application/vnd.openxmlformats-officedocument.drawing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drawings/drawing34.xml" ContentType="application/vnd.openxmlformats-officedocument.drawing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5.xml" ContentType="application/vnd.openxmlformats-officedocument.drawing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drawings/drawing36.xml" ContentType="application/vnd.openxmlformats-officedocument.drawing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drawings/drawing37.xml" ContentType="application/vnd.openxmlformats-officedocument.drawing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drawings/drawing38.xml" ContentType="application/vnd.openxmlformats-officedocument.drawing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drawings/drawing39.xml" ContentType="application/vnd.openxmlformats-officedocument.drawing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drawings/drawing40.xml" ContentType="application/vnd.openxmlformats-officedocument.drawing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drawings/drawing41.xml" ContentType="application/vnd.openxmlformats-officedocument.drawing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42.xml" ContentType="application/vnd.openxmlformats-officedocument.drawing+xml"/>
  <Override PartName="/xl/charts/chart86.xml" ContentType="application/vnd.openxmlformats-officedocument.drawingml.chart+xml"/>
  <Override PartName="/xl/drawings/drawing43.xml" ContentType="application/vnd.openxmlformats-officedocument.drawing+xml"/>
  <Override PartName="/xl/charts/chart87.xml" ContentType="application/vnd.openxmlformats-officedocument.drawingml.chart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CGTPE\DECON\AS\CS_MPE_2022\CSS_2020_21\7_Difu\7.2_Gener_prod\7.2.1_Recop_prod\RESULTADOS_12\CSS_2007_21_DECON\Tabulados_CSS\"/>
    </mc:Choice>
  </mc:AlternateContent>
  <bookViews>
    <workbookView showSheetTabs="0" xWindow="0" yWindow="0" windowWidth="13125" windowHeight="6105"/>
  </bookViews>
  <sheets>
    <sheet name="Indice" sheetId="2" r:id="rId1"/>
    <sheet name="1.1.1" sheetId="3" r:id="rId2"/>
    <sheet name="1.1.2" sheetId="84" r:id="rId3"/>
    <sheet name="1.1.3" sheetId="85" r:id="rId4"/>
    <sheet name="1.1.4" sheetId="79" r:id="rId5"/>
    <sheet name="1.1.5" sheetId="80" r:id="rId6"/>
    <sheet name="1.2.1" sheetId="81" r:id="rId7"/>
    <sheet name="1.2.2" sheetId="86" r:id="rId8"/>
    <sheet name="1.2.3" sheetId="87" r:id="rId9"/>
    <sheet name="1.2.4" sheetId="82" r:id="rId10"/>
    <sheet name="1.2.5" sheetId="83" r:id="rId11"/>
    <sheet name="1.3.1" sheetId="52" r:id="rId12"/>
    <sheet name="1.3.2" sheetId="35" r:id="rId13"/>
    <sheet name="1.3.3" sheetId="53" r:id="rId14"/>
    <sheet name="1.3.4" sheetId="37" r:id="rId15"/>
    <sheet name="1.3.5" sheetId="38" r:id="rId16"/>
    <sheet name="2.1.1" sheetId="23" r:id="rId17"/>
    <sheet name="2.1.2" sheetId="72" r:id="rId18"/>
    <sheet name="2.1.3" sheetId="39" r:id="rId19"/>
    <sheet name="2.1.4" sheetId="54" r:id="rId20"/>
    <sheet name="2.1.5" sheetId="42" r:id="rId21"/>
    <sheet name="2.1.6" sheetId="24" r:id="rId22"/>
    <sheet name="2.1.7" sheetId="27" r:id="rId23"/>
    <sheet name="2.1.8" sheetId="25" r:id="rId24"/>
    <sheet name="2.1.9" sheetId="55" r:id="rId25"/>
    <sheet name="2.1.10" sheetId="45" r:id="rId26"/>
    <sheet name="2.1.11" sheetId="10" r:id="rId27"/>
    <sheet name="2.1.12" sheetId="30" r:id="rId28"/>
    <sheet name="2.1.13" sheetId="71" r:id="rId29"/>
    <sheet name="2.1.14" sheetId="73" r:id="rId30"/>
    <sheet name="2.1.15" sheetId="74" r:id="rId31"/>
    <sheet name="2.1.16" sheetId="26" r:id="rId32"/>
    <sheet name="2.1.17" sheetId="75" r:id="rId33"/>
    <sheet name="2.1.18" sheetId="76" r:id="rId34"/>
    <sheet name="2.1.19" sheetId="33" r:id="rId35"/>
    <sheet name="2.1.20" sheetId="44" r:id="rId36"/>
    <sheet name="2.1.21" sheetId="34" r:id="rId37"/>
    <sheet name="2.1.22" sheetId="77" r:id="rId38"/>
    <sheet name="2.1.23" sheetId="62" r:id="rId39"/>
    <sheet name="2.1.24" sheetId="46" r:id="rId40"/>
    <sheet name="3.1" sheetId="63" r:id="rId41"/>
    <sheet name="3.2" sheetId="70" r:id="rId42"/>
    <sheet name="3.3" sheetId="88" r:id="rId43"/>
    <sheet name="4.1" sheetId="90" r:id="rId44"/>
    <sheet name="4.2" sheetId="92" r:id="rId45"/>
  </sheets>
  <externalReferences>
    <externalReference r:id="rId46"/>
  </externalReferences>
  <definedNames>
    <definedName name="_28._Valor_Agregado_Bruto_del_Trabajo_No_Remunerado_de_la_Salud._Período_2011_2014." localSheetId="28">Indice!#REF!</definedName>
    <definedName name="_28._Valor_Agregado_Bruto_del_Trabajo_No_Remunerado_de_la_Salud._Período_2011_2014." localSheetId="29">[1]Indice!#REF!</definedName>
    <definedName name="_28._Valor_Agregado_Bruto_del_Trabajo_No_Remunerado_de_la_Salud._Período_2011_2014." localSheetId="30">Indice!#REF!</definedName>
    <definedName name="_28._Valor_Agregado_Bruto_del_Trabajo_No_Remunerado_de_la_Salud._Período_2011_2014." localSheetId="43">[1]Indice!#REF!</definedName>
    <definedName name="_28._Valor_Agregado_Bruto_del_Trabajo_No_Remunerado_de_la_Salud._Período_2011_2014." localSheetId="44">[1]Indice!#REF!</definedName>
    <definedName name="_28._Valor_Agregado_Bruto_del_Trabajo_No_Remunerado_de_la_Salud._Período_2011_2014.">Indice!#REF!</definedName>
    <definedName name="_xlnm._FilterDatabase" localSheetId="28" hidden="1">'2.1.13'!$C$87:$E$110</definedName>
    <definedName name="_xlnm._FilterDatabase" localSheetId="30" hidden="1">'2.1.15'!$C$108:$E$131</definedName>
    <definedName name="_xlnm._FilterDatabase" localSheetId="33" hidden="1">'2.1.18'!$C$67:$E$87</definedName>
    <definedName name="_xlnm._FilterDatabase" localSheetId="17" hidden="1">'2.1.2'!$C$23:$G$36</definedName>
    <definedName name="_xlnm._FilterDatabase" localSheetId="35" hidden="1">'2.1.20'!$C$83:$E$103</definedName>
    <definedName name="_xlnm._FilterDatabase" localSheetId="18" hidden="1">'2.1.3'!$C$31:$G$71</definedName>
    <definedName name="_xlnm.Print_Area" localSheetId="1">'1.1.1'!$B$1:$B$50</definedName>
    <definedName name="_xlnm.Print_Area" localSheetId="2">'1.1.2'!$B$1:$B$53</definedName>
    <definedName name="_xlnm.Print_Area" localSheetId="4">'1.1.4'!$B$1:$B$90</definedName>
    <definedName name="_xlnm.Print_Area" localSheetId="5">'1.1.5'!$B$1:$B$66</definedName>
    <definedName name="_xlnm.Print_Area" localSheetId="6">'1.2.1'!$B$1:$B$49</definedName>
    <definedName name="_xlnm.Print_Area" localSheetId="7">'1.2.2'!$B$1:$B$51</definedName>
    <definedName name="_xlnm.Print_Area" localSheetId="9">'1.2.4'!$B$1:$B$93</definedName>
    <definedName name="_xlnm.Print_Area" localSheetId="10">'1.2.5'!$B$1:$B$65</definedName>
    <definedName name="_xlnm.Print_Area" localSheetId="12">'1.3.2'!$B$1:$B$51</definedName>
    <definedName name="_xlnm.Print_Area" localSheetId="14">'1.3.4'!$B$1:$B$91</definedName>
    <definedName name="_xlnm.Print_Area" localSheetId="15">'1.3.5'!$B$1:$B$65</definedName>
    <definedName name="_xlnm.Print_Area" localSheetId="16">'2.1.1'!$B$1:$B$64</definedName>
    <definedName name="_xlnm.Print_Area" localSheetId="25">'2.1.10'!$B$1:$B$48</definedName>
    <definedName name="_xlnm.Print_Area" localSheetId="26">'2.1.11'!#REF!</definedName>
    <definedName name="_xlnm.Print_Area" localSheetId="27">'2.1.12'!$B$1:$J$39</definedName>
    <definedName name="_xlnm.Print_Area" localSheetId="28">'2.1.13'!$B$1:$J$40</definedName>
    <definedName name="_xlnm.Print_Area" localSheetId="29">'2.1.14'!$B$1:$J$55</definedName>
    <definedName name="_xlnm.Print_Area" localSheetId="30">'2.1.15'!$B$1:$J$56</definedName>
    <definedName name="_xlnm.Print_Area" localSheetId="31">'2.1.16'!$B$1:$B$61</definedName>
    <definedName name="_xlnm.Print_Area" localSheetId="32">'2.1.17'!$B$1:$J$26</definedName>
    <definedName name="_xlnm.Print_Area" localSheetId="33">'2.1.18'!$B$1:$J$65</definedName>
    <definedName name="_xlnm.Print_Area" localSheetId="34">'2.1.19'!$B$1:$J$36</definedName>
    <definedName name="_xlnm.Print_Area" localSheetId="17">'2.1.2'!$C$1:$F$52</definedName>
    <definedName name="_xlnm.Print_Area" localSheetId="35">'2.1.20'!$B$1:$J$80</definedName>
    <definedName name="_xlnm.Print_Area" localSheetId="36">'2.1.21'!$B$1:$I$14</definedName>
    <definedName name="_xlnm.Print_Area" localSheetId="18">'2.1.3'!$C$1:$F$71</definedName>
    <definedName name="_xlnm.Print_Area" localSheetId="19">'2.1.4'!$B$1:$B$55</definedName>
    <definedName name="_xlnm.Print_Area" localSheetId="21">'2.1.6'!$B$1:$B$102</definedName>
    <definedName name="_xlnm.Print_Area" localSheetId="22">'2.1.7'!$B$1:$B$58</definedName>
    <definedName name="_xlnm.Print_Area" localSheetId="23">'2.1.8'!$B$1:$B$29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7" i="62" l="1"/>
  <c r="D56" i="62"/>
  <c r="C56" i="62"/>
  <c r="D55" i="62"/>
  <c r="C55" i="62"/>
  <c r="B55" i="62"/>
  <c r="D54" i="62"/>
  <c r="C54" i="62"/>
  <c r="B54" i="62"/>
  <c r="D53" i="62"/>
  <c r="C53" i="62"/>
  <c r="B53" i="62"/>
  <c r="D52" i="62"/>
  <c r="F52" i="62" s="1"/>
  <c r="C52" i="62"/>
  <c r="B52" i="62"/>
  <c r="D51" i="62"/>
  <c r="D57" i="62" s="1"/>
  <c r="C51" i="62"/>
  <c r="C57" i="62" s="1"/>
  <c r="B51" i="62"/>
  <c r="F50" i="62"/>
  <c r="D50" i="62"/>
  <c r="C50" i="62"/>
  <c r="E50" i="62" s="1"/>
  <c r="B38" i="62"/>
  <c r="D37" i="62"/>
  <c r="C37" i="62"/>
  <c r="D36" i="62"/>
  <c r="C36" i="62"/>
  <c r="B36" i="62"/>
  <c r="D35" i="62"/>
  <c r="C35" i="62"/>
  <c r="B35" i="62"/>
  <c r="D34" i="62"/>
  <c r="F34" i="62" s="1"/>
  <c r="C34" i="62"/>
  <c r="B34" i="62"/>
  <c r="D33" i="62"/>
  <c r="C33" i="62"/>
  <c r="B33" i="62"/>
  <c r="D32" i="62"/>
  <c r="C32" i="62"/>
  <c r="C38" i="62" s="1"/>
  <c r="B32" i="62"/>
  <c r="F31" i="62"/>
  <c r="D31" i="62"/>
  <c r="C31" i="62"/>
  <c r="E31" i="62" s="1"/>
  <c r="D53" i="77"/>
  <c r="C53" i="77"/>
  <c r="D52" i="77"/>
  <c r="C52" i="77"/>
  <c r="B52" i="77"/>
  <c r="D51" i="77"/>
  <c r="C51" i="77"/>
  <c r="B51" i="77"/>
  <c r="D50" i="77"/>
  <c r="C50" i="77"/>
  <c r="B50" i="77"/>
  <c r="D49" i="77"/>
  <c r="C49" i="77"/>
  <c r="B49" i="77"/>
  <c r="E48" i="77"/>
  <c r="D48" i="77"/>
  <c r="F48" i="77" s="1"/>
  <c r="C48" i="77"/>
  <c r="C37" i="77"/>
  <c r="C38" i="77" s="1"/>
  <c r="D36" i="77"/>
  <c r="C36" i="77"/>
  <c r="E36" i="77" s="1"/>
  <c r="D35" i="77"/>
  <c r="C35" i="77"/>
  <c r="E35" i="77" s="1"/>
  <c r="B35" i="77"/>
  <c r="D34" i="77"/>
  <c r="C34" i="77"/>
  <c r="E34" i="77" s="1"/>
  <c r="B34" i="77"/>
  <c r="D33" i="77"/>
  <c r="D37" i="77" s="1"/>
  <c r="C33" i="77"/>
  <c r="B33" i="77"/>
  <c r="D32" i="77"/>
  <c r="C32" i="77"/>
  <c r="B32" i="77"/>
  <c r="F31" i="77"/>
  <c r="D31" i="77"/>
  <c r="C31" i="77"/>
  <c r="E31" i="77" s="1"/>
  <c r="E70" i="44"/>
  <c r="G70" i="44" s="1"/>
  <c r="D70" i="44"/>
  <c r="E69" i="44"/>
  <c r="D69" i="44"/>
  <c r="C69" i="44"/>
  <c r="E68" i="44"/>
  <c r="D68" i="44"/>
  <c r="C68" i="44"/>
  <c r="E67" i="44"/>
  <c r="D67" i="44"/>
  <c r="F67" i="44" s="1"/>
  <c r="C67" i="44"/>
  <c r="E66" i="44"/>
  <c r="E71" i="44" s="1"/>
  <c r="D66" i="44"/>
  <c r="C66" i="44"/>
  <c r="E65" i="44"/>
  <c r="D65" i="44"/>
  <c r="C65" i="44"/>
  <c r="E64" i="44"/>
  <c r="D64" i="44"/>
  <c r="C64" i="44"/>
  <c r="E63" i="44"/>
  <c r="D63" i="44"/>
  <c r="C63" i="44"/>
  <c r="E62" i="44"/>
  <c r="G62" i="44" s="1"/>
  <c r="D62" i="44"/>
  <c r="D71" i="44" s="1"/>
  <c r="C62" i="44"/>
  <c r="F61" i="44"/>
  <c r="E61" i="44"/>
  <c r="G61" i="44" s="1"/>
  <c r="D61" i="44"/>
  <c r="D49" i="44"/>
  <c r="F40" i="44" s="1"/>
  <c r="E48" i="44"/>
  <c r="D48" i="44"/>
  <c r="F48" i="44" s="1"/>
  <c r="E47" i="44"/>
  <c r="D47" i="44"/>
  <c r="F47" i="44" s="1"/>
  <c r="C47" i="44"/>
  <c r="E46" i="44"/>
  <c r="G46" i="44" s="1"/>
  <c r="D46" i="44"/>
  <c r="F46" i="44" s="1"/>
  <c r="C46" i="44"/>
  <c r="E45" i="44"/>
  <c r="D45" i="44"/>
  <c r="C45" i="44"/>
  <c r="E44" i="44"/>
  <c r="D44" i="44"/>
  <c r="C44" i="44"/>
  <c r="E43" i="44"/>
  <c r="D43" i="44"/>
  <c r="F43" i="44" s="1"/>
  <c r="C43" i="44"/>
  <c r="E42" i="44"/>
  <c r="G42" i="44" s="1"/>
  <c r="D42" i="44"/>
  <c r="F42" i="44" s="1"/>
  <c r="C42" i="44"/>
  <c r="E41" i="44"/>
  <c r="G41" i="44" s="1"/>
  <c r="D41" i="44"/>
  <c r="C41" i="44"/>
  <c r="E40" i="44"/>
  <c r="E49" i="44" s="1"/>
  <c r="D40" i="44"/>
  <c r="C40" i="44"/>
  <c r="G39" i="44"/>
  <c r="E39" i="44"/>
  <c r="D39" i="44"/>
  <c r="F39" i="44" s="1"/>
  <c r="B59" i="76"/>
  <c r="E58" i="76"/>
  <c r="D58" i="76"/>
  <c r="C58" i="76"/>
  <c r="B58" i="76"/>
  <c r="E57" i="76"/>
  <c r="E59" i="76" s="1"/>
  <c r="D57" i="76"/>
  <c r="C57" i="76"/>
  <c r="B57" i="76"/>
  <c r="E56" i="76"/>
  <c r="D56" i="76"/>
  <c r="C56" i="76"/>
  <c r="B56" i="76"/>
  <c r="E55" i="76"/>
  <c r="D55" i="76"/>
  <c r="C55" i="76"/>
  <c r="B55" i="76"/>
  <c r="E54" i="76"/>
  <c r="D54" i="76"/>
  <c r="C54" i="76"/>
  <c r="B54" i="76"/>
  <c r="E53" i="76"/>
  <c r="D53" i="76"/>
  <c r="C53" i="76"/>
  <c r="E52" i="76"/>
  <c r="D52" i="76"/>
  <c r="D59" i="76" s="1"/>
  <c r="C52" i="76"/>
  <c r="B52" i="76"/>
  <c r="D51" i="76"/>
  <c r="E51" i="76" s="1"/>
  <c r="E37" i="76"/>
  <c r="D37" i="76"/>
  <c r="C37" i="76"/>
  <c r="E36" i="76"/>
  <c r="D36" i="76"/>
  <c r="C36" i="76"/>
  <c r="E35" i="76"/>
  <c r="D35" i="76"/>
  <c r="F35" i="76" s="1"/>
  <c r="C35" i="76"/>
  <c r="E34" i="76"/>
  <c r="D34" i="76"/>
  <c r="C34" i="76"/>
  <c r="E33" i="76"/>
  <c r="D33" i="76"/>
  <c r="C33" i="76"/>
  <c r="E32" i="76"/>
  <c r="D32" i="76"/>
  <c r="C32" i="76"/>
  <c r="E31" i="76"/>
  <c r="D31" i="76"/>
  <c r="D38" i="76" s="1"/>
  <c r="C31" i="76"/>
  <c r="E30" i="76"/>
  <c r="G30" i="76" s="1"/>
  <c r="D30" i="76"/>
  <c r="F30" i="76" s="1"/>
  <c r="C99" i="74"/>
  <c r="E98" i="74"/>
  <c r="D98" i="74"/>
  <c r="E97" i="74"/>
  <c r="D97" i="74"/>
  <c r="C97" i="74"/>
  <c r="E96" i="74"/>
  <c r="D96" i="74"/>
  <c r="C96" i="74"/>
  <c r="E95" i="74"/>
  <c r="D95" i="74"/>
  <c r="C95" i="74"/>
  <c r="E94" i="74"/>
  <c r="D94" i="74"/>
  <c r="C94" i="74"/>
  <c r="E93" i="74"/>
  <c r="D93" i="74"/>
  <c r="C93" i="74"/>
  <c r="E92" i="74"/>
  <c r="G92" i="74" s="1"/>
  <c r="D92" i="74"/>
  <c r="C92" i="74"/>
  <c r="E91" i="74"/>
  <c r="D91" i="74"/>
  <c r="C91" i="74"/>
  <c r="E90" i="74"/>
  <c r="D90" i="74"/>
  <c r="C90" i="74"/>
  <c r="E89" i="74"/>
  <c r="D89" i="74"/>
  <c r="C89" i="74"/>
  <c r="E88" i="74"/>
  <c r="D88" i="74"/>
  <c r="C88" i="74"/>
  <c r="E87" i="74"/>
  <c r="E99" i="74" s="1"/>
  <c r="D87" i="74"/>
  <c r="D99" i="74" s="1"/>
  <c r="C87" i="74"/>
  <c r="G85" i="74"/>
  <c r="F85" i="74"/>
  <c r="E85" i="74"/>
  <c r="D85" i="74"/>
  <c r="C74" i="74"/>
  <c r="E73" i="74"/>
  <c r="G73" i="74" s="1"/>
  <c r="D73" i="74"/>
  <c r="E72" i="74"/>
  <c r="D72" i="74"/>
  <c r="C72" i="74"/>
  <c r="E71" i="74"/>
  <c r="D71" i="74"/>
  <c r="C71" i="74"/>
  <c r="E70" i="74"/>
  <c r="D70" i="74"/>
  <c r="F70" i="74" s="1"/>
  <c r="C70" i="74"/>
  <c r="E69" i="74"/>
  <c r="E74" i="74" s="1"/>
  <c r="D69" i="74"/>
  <c r="C69" i="74"/>
  <c r="E68" i="74"/>
  <c r="D68" i="74"/>
  <c r="C68" i="74"/>
  <c r="E67" i="74"/>
  <c r="D67" i="74"/>
  <c r="C67" i="74"/>
  <c r="E66" i="74"/>
  <c r="D66" i="74"/>
  <c r="D74" i="74" s="1"/>
  <c r="C66" i="74"/>
  <c r="E65" i="74"/>
  <c r="G65" i="74" s="1"/>
  <c r="D65" i="74"/>
  <c r="F65" i="74" s="1"/>
  <c r="C65" i="74"/>
  <c r="E64" i="74"/>
  <c r="D64" i="74"/>
  <c r="C64" i="74"/>
  <c r="E63" i="74"/>
  <c r="D63" i="74"/>
  <c r="C63" i="74"/>
  <c r="E62" i="74"/>
  <c r="D62" i="74"/>
  <c r="F62" i="74" s="1"/>
  <c r="C62" i="74"/>
  <c r="E60" i="74"/>
  <c r="G60" i="74" s="1"/>
  <c r="D60" i="74"/>
  <c r="F60" i="74" s="1"/>
  <c r="E74" i="71"/>
  <c r="D74" i="71"/>
  <c r="E73" i="71"/>
  <c r="D73" i="71"/>
  <c r="C73" i="71"/>
  <c r="E72" i="71"/>
  <c r="D72" i="71"/>
  <c r="C72" i="71"/>
  <c r="E71" i="71"/>
  <c r="D71" i="71"/>
  <c r="C71" i="71"/>
  <c r="E70" i="71"/>
  <c r="D70" i="71"/>
  <c r="C70" i="71"/>
  <c r="E69" i="71"/>
  <c r="D69" i="71"/>
  <c r="C69" i="71"/>
  <c r="E68" i="71"/>
  <c r="D68" i="71"/>
  <c r="C68" i="71"/>
  <c r="E67" i="71"/>
  <c r="D67" i="71"/>
  <c r="C67" i="71"/>
  <c r="D66" i="71"/>
  <c r="F66" i="71" s="1"/>
  <c r="E52" i="71"/>
  <c r="D52" i="71"/>
  <c r="E51" i="71"/>
  <c r="D51" i="71"/>
  <c r="F51" i="71" s="1"/>
  <c r="C51" i="71"/>
  <c r="E50" i="71"/>
  <c r="D50" i="71"/>
  <c r="F50" i="71" s="1"/>
  <c r="C50" i="71"/>
  <c r="E49" i="71"/>
  <c r="D49" i="71"/>
  <c r="C49" i="71"/>
  <c r="E48" i="71"/>
  <c r="D48" i="71"/>
  <c r="C48" i="71"/>
  <c r="E47" i="71"/>
  <c r="D47" i="71"/>
  <c r="C47" i="71"/>
  <c r="E46" i="71"/>
  <c r="D46" i="71"/>
  <c r="F46" i="71" s="1"/>
  <c r="C46" i="71"/>
  <c r="E45" i="71"/>
  <c r="E53" i="71" s="1"/>
  <c r="D45" i="71"/>
  <c r="D53" i="71" s="1"/>
  <c r="C45" i="71"/>
  <c r="D44" i="71"/>
  <c r="F44" i="71" s="1"/>
  <c r="F37" i="45"/>
  <c r="D37" i="45"/>
  <c r="D38" i="45" s="1"/>
  <c r="C37" i="45"/>
  <c r="C38" i="45" s="1"/>
  <c r="F36" i="45"/>
  <c r="E36" i="45"/>
  <c r="D36" i="45"/>
  <c r="C36" i="45"/>
  <c r="B36" i="45"/>
  <c r="F35" i="45"/>
  <c r="D35" i="45"/>
  <c r="C35" i="45"/>
  <c r="E35" i="45" s="1"/>
  <c r="E37" i="45" s="1"/>
  <c r="B35" i="45"/>
  <c r="D34" i="45"/>
  <c r="F34" i="45" s="1"/>
  <c r="C34" i="45"/>
  <c r="E34" i="45" s="1"/>
  <c r="D25" i="45"/>
  <c r="C25" i="45"/>
  <c r="D24" i="45"/>
  <c r="C24" i="45"/>
  <c r="F23" i="45"/>
  <c r="E23" i="45"/>
  <c r="D23" i="45"/>
  <c r="C23" i="45"/>
  <c r="B23" i="45"/>
  <c r="F22" i="45"/>
  <c r="F24" i="45" s="1"/>
  <c r="D22" i="45"/>
  <c r="C22" i="45"/>
  <c r="E22" i="45" s="1"/>
  <c r="E24" i="45" s="1"/>
  <c r="B22" i="45"/>
  <c r="D21" i="45"/>
  <c r="F21" i="45" s="1"/>
  <c r="C21" i="45"/>
  <c r="E21" i="45" s="1"/>
  <c r="Q81" i="24"/>
  <c r="P81" i="24"/>
  <c r="O81" i="24"/>
  <c r="O80" i="24" s="1"/>
  <c r="N81" i="24"/>
  <c r="M81" i="24"/>
  <c r="L81" i="24"/>
  <c r="K81" i="24"/>
  <c r="J81" i="24"/>
  <c r="J80" i="24" s="1"/>
  <c r="I81" i="24"/>
  <c r="H81" i="24"/>
  <c r="G81" i="24"/>
  <c r="G80" i="24" s="1"/>
  <c r="F81" i="24"/>
  <c r="E81" i="24"/>
  <c r="D81" i="24"/>
  <c r="C81" i="24"/>
  <c r="Q80" i="24"/>
  <c r="P80" i="24"/>
  <c r="N80" i="24"/>
  <c r="M80" i="24"/>
  <c r="L80" i="24"/>
  <c r="K80" i="24"/>
  <c r="I80" i="24"/>
  <c r="H80" i="24"/>
  <c r="F80" i="24"/>
  <c r="E80" i="24"/>
  <c r="D80" i="24"/>
  <c r="C80" i="24"/>
  <c r="B80" i="24"/>
  <c r="Q79" i="24"/>
  <c r="P79" i="24"/>
  <c r="N79" i="24"/>
  <c r="M79" i="24"/>
  <c r="L79" i="24"/>
  <c r="K79" i="24"/>
  <c r="J79" i="24"/>
  <c r="I79" i="24"/>
  <c r="H79" i="24"/>
  <c r="F79" i="24"/>
  <c r="E79" i="24"/>
  <c r="D79" i="24"/>
  <c r="C79" i="24"/>
  <c r="B79" i="24"/>
  <c r="Q57" i="24"/>
  <c r="P57" i="24"/>
  <c r="O57" i="24"/>
  <c r="N57" i="24"/>
  <c r="N56" i="24" s="1"/>
  <c r="M57" i="24"/>
  <c r="L57" i="24"/>
  <c r="K57" i="24"/>
  <c r="J57" i="24"/>
  <c r="J56" i="24" s="1"/>
  <c r="I57" i="24"/>
  <c r="H57" i="24"/>
  <c r="G57" i="24"/>
  <c r="F57" i="24"/>
  <c r="F56" i="24" s="1"/>
  <c r="E57" i="24"/>
  <c r="D57" i="24"/>
  <c r="C57" i="24"/>
  <c r="Q56" i="24"/>
  <c r="P56" i="24"/>
  <c r="O56" i="24"/>
  <c r="M56" i="24"/>
  <c r="L56" i="24"/>
  <c r="K56" i="24"/>
  <c r="I56" i="24"/>
  <c r="H56" i="24"/>
  <c r="G56" i="24"/>
  <c r="E56" i="24"/>
  <c r="D56" i="24"/>
  <c r="C56" i="24"/>
  <c r="B56" i="24"/>
  <c r="Q55" i="24"/>
  <c r="P55" i="24"/>
  <c r="O55" i="24"/>
  <c r="M55" i="24"/>
  <c r="L55" i="24"/>
  <c r="K55" i="24"/>
  <c r="J55" i="24"/>
  <c r="I55" i="24"/>
  <c r="H55" i="24"/>
  <c r="G55" i="24"/>
  <c r="E55" i="24"/>
  <c r="D55" i="24"/>
  <c r="C55" i="24"/>
  <c r="B55" i="24"/>
  <c r="C41" i="54"/>
  <c r="B41" i="54"/>
  <c r="C40" i="54"/>
  <c r="B40" i="54"/>
  <c r="C39" i="54"/>
  <c r="B39" i="54"/>
  <c r="C38" i="54"/>
  <c r="B38" i="54"/>
  <c r="C27" i="54"/>
  <c r="B27" i="54"/>
  <c r="C26" i="54"/>
  <c r="B26" i="54"/>
  <c r="C25" i="54"/>
  <c r="B25" i="54"/>
  <c r="C24" i="54"/>
  <c r="B24" i="54"/>
  <c r="G87" i="39"/>
  <c r="F87" i="39"/>
  <c r="E87" i="39"/>
  <c r="D87" i="39"/>
  <c r="G86" i="39"/>
  <c r="F86" i="39"/>
  <c r="E86" i="39"/>
  <c r="D86" i="39"/>
  <c r="C86" i="39"/>
  <c r="G85" i="39"/>
  <c r="F85" i="39"/>
  <c r="E85" i="39"/>
  <c r="D85" i="39"/>
  <c r="C85" i="39"/>
  <c r="G84" i="39"/>
  <c r="F84" i="39"/>
  <c r="E84" i="39"/>
  <c r="D84" i="39"/>
  <c r="C84" i="39"/>
  <c r="G83" i="39"/>
  <c r="F83" i="39"/>
  <c r="E83" i="39"/>
  <c r="D83" i="39"/>
  <c r="C83" i="39"/>
  <c r="G82" i="39"/>
  <c r="F82" i="39"/>
  <c r="E82" i="39"/>
  <c r="D82" i="39"/>
  <c r="C82" i="39"/>
  <c r="G81" i="39"/>
  <c r="F81" i="39"/>
  <c r="E81" i="39"/>
  <c r="D81" i="39"/>
  <c r="C81" i="39"/>
  <c r="G80" i="39"/>
  <c r="F80" i="39"/>
  <c r="E80" i="39"/>
  <c r="D80" i="39"/>
  <c r="C80" i="39"/>
  <c r="G79" i="39"/>
  <c r="F79" i="39"/>
  <c r="E79" i="39"/>
  <c r="D79" i="39"/>
  <c r="C79" i="39"/>
  <c r="G78" i="39"/>
  <c r="F78" i="39"/>
  <c r="E78" i="39"/>
  <c r="E88" i="39" s="1"/>
  <c r="D78" i="39"/>
  <c r="C78" i="39"/>
  <c r="G77" i="39"/>
  <c r="F77" i="39"/>
  <c r="E77" i="39"/>
  <c r="D77" i="39"/>
  <c r="C77" i="39"/>
  <c r="G76" i="39"/>
  <c r="F76" i="39"/>
  <c r="E76" i="39"/>
  <c r="D76" i="39"/>
  <c r="C76" i="39"/>
  <c r="G75" i="39"/>
  <c r="G88" i="39" s="1"/>
  <c r="F75" i="39"/>
  <c r="F88" i="39" s="1"/>
  <c r="F89" i="39" s="1"/>
  <c r="E75" i="39"/>
  <c r="D75" i="39"/>
  <c r="D88" i="39" s="1"/>
  <c r="D89" i="39" s="1"/>
  <c r="C75" i="39"/>
  <c r="G69" i="39"/>
  <c r="F69" i="39"/>
  <c r="E69" i="39"/>
  <c r="D69" i="39"/>
  <c r="G68" i="39"/>
  <c r="F68" i="39"/>
  <c r="E68" i="39"/>
  <c r="D68" i="39"/>
  <c r="C68" i="39"/>
  <c r="G67" i="39"/>
  <c r="F67" i="39"/>
  <c r="E67" i="39"/>
  <c r="D67" i="39"/>
  <c r="C67" i="39"/>
  <c r="G66" i="39"/>
  <c r="F66" i="39"/>
  <c r="E66" i="39"/>
  <c r="D66" i="39"/>
  <c r="C66" i="39"/>
  <c r="G65" i="39"/>
  <c r="F65" i="39"/>
  <c r="E65" i="39"/>
  <c r="D65" i="39"/>
  <c r="C65" i="39"/>
  <c r="G64" i="39"/>
  <c r="F64" i="39"/>
  <c r="E64" i="39"/>
  <c r="D64" i="39"/>
  <c r="C64" i="39"/>
  <c r="G63" i="39"/>
  <c r="F63" i="39"/>
  <c r="E63" i="39"/>
  <c r="D63" i="39"/>
  <c r="C63" i="39"/>
  <c r="G62" i="39"/>
  <c r="F62" i="39"/>
  <c r="E62" i="39"/>
  <c r="D62" i="39"/>
  <c r="C62" i="39"/>
  <c r="G61" i="39"/>
  <c r="F61" i="39"/>
  <c r="E61" i="39"/>
  <c r="D61" i="39"/>
  <c r="C61" i="39"/>
  <c r="G60" i="39"/>
  <c r="F60" i="39"/>
  <c r="E60" i="39"/>
  <c r="D60" i="39"/>
  <c r="C60" i="39"/>
  <c r="G59" i="39"/>
  <c r="F59" i="39"/>
  <c r="E59" i="39"/>
  <c r="D59" i="39"/>
  <c r="C59" i="39"/>
  <c r="G58" i="39"/>
  <c r="F58" i="39"/>
  <c r="E58" i="39"/>
  <c r="D58" i="39"/>
  <c r="C58" i="39"/>
  <c r="G57" i="39"/>
  <c r="G70" i="39" s="1"/>
  <c r="F57" i="39"/>
  <c r="F70" i="39" s="1"/>
  <c r="F71" i="39" s="1"/>
  <c r="E57" i="39"/>
  <c r="E70" i="39" s="1"/>
  <c r="D57" i="39"/>
  <c r="D70" i="39" s="1"/>
  <c r="D71" i="39" s="1"/>
  <c r="C57" i="39"/>
  <c r="G67" i="72"/>
  <c r="G66" i="72"/>
  <c r="F66" i="72"/>
  <c r="E66" i="72"/>
  <c r="D66" i="72"/>
  <c r="C66" i="72"/>
  <c r="G65" i="72"/>
  <c r="F65" i="72"/>
  <c r="E65" i="72"/>
  <c r="D65" i="72"/>
  <c r="C65" i="72"/>
  <c r="G64" i="72"/>
  <c r="F64" i="72"/>
  <c r="E64" i="72"/>
  <c r="D64" i="72"/>
  <c r="C64" i="72"/>
  <c r="G63" i="72"/>
  <c r="F63" i="72"/>
  <c r="E63" i="72"/>
  <c r="D63" i="72"/>
  <c r="C63" i="72"/>
  <c r="G62" i="72"/>
  <c r="F62" i="72"/>
  <c r="E62" i="72"/>
  <c r="D62" i="72"/>
  <c r="C62" i="72"/>
  <c r="G61" i="72"/>
  <c r="F61" i="72"/>
  <c r="E61" i="72"/>
  <c r="D61" i="72"/>
  <c r="C61" i="72"/>
  <c r="G60" i="72"/>
  <c r="F60" i="72"/>
  <c r="E60" i="72"/>
  <c r="D60" i="72"/>
  <c r="C60" i="72"/>
  <c r="G59" i="72"/>
  <c r="F59" i="72"/>
  <c r="E59" i="72"/>
  <c r="D59" i="72"/>
  <c r="C59" i="72"/>
  <c r="G58" i="72"/>
  <c r="F58" i="72"/>
  <c r="E58" i="72"/>
  <c r="D58" i="72"/>
  <c r="C58" i="72"/>
  <c r="G57" i="72"/>
  <c r="F57" i="72"/>
  <c r="E57" i="72"/>
  <c r="D57" i="72"/>
  <c r="C57" i="72"/>
  <c r="G56" i="72"/>
  <c r="F56" i="72"/>
  <c r="E56" i="72"/>
  <c r="D56" i="72"/>
  <c r="C56" i="72"/>
  <c r="G55" i="72"/>
  <c r="F55" i="72"/>
  <c r="F67" i="72" s="1"/>
  <c r="E55" i="72"/>
  <c r="E67" i="72" s="1"/>
  <c r="D55" i="72"/>
  <c r="D67" i="72" s="1"/>
  <c r="C55" i="72"/>
  <c r="F54" i="72"/>
  <c r="D54" i="72"/>
  <c r="G52" i="72"/>
  <c r="F52" i="72"/>
  <c r="E52" i="72"/>
  <c r="D52" i="72"/>
  <c r="G51" i="72"/>
  <c r="F51" i="72"/>
  <c r="E51" i="72"/>
  <c r="D51" i="72"/>
  <c r="C51" i="72"/>
  <c r="G50" i="72"/>
  <c r="F50" i="72"/>
  <c r="E50" i="72"/>
  <c r="D50" i="72"/>
  <c r="C50" i="72"/>
  <c r="G49" i="72"/>
  <c r="F49" i="72"/>
  <c r="E49" i="72"/>
  <c r="D49" i="72"/>
  <c r="C49" i="72"/>
  <c r="G48" i="72"/>
  <c r="F48" i="72"/>
  <c r="E48" i="72"/>
  <c r="D48" i="72"/>
  <c r="C48" i="72"/>
  <c r="G47" i="72"/>
  <c r="F47" i="72"/>
  <c r="E47" i="72"/>
  <c r="D47" i="72"/>
  <c r="C47" i="72"/>
  <c r="G46" i="72"/>
  <c r="F46" i="72"/>
  <c r="E46" i="72"/>
  <c r="D46" i="72"/>
  <c r="C46" i="72"/>
  <c r="G45" i="72"/>
  <c r="F45" i="72"/>
  <c r="E45" i="72"/>
  <c r="D45" i="72"/>
  <c r="C45" i="72"/>
  <c r="G44" i="72"/>
  <c r="F44" i="72"/>
  <c r="E44" i="72"/>
  <c r="D44" i="72"/>
  <c r="C44" i="72"/>
  <c r="G43" i="72"/>
  <c r="F43" i="72"/>
  <c r="E43" i="72"/>
  <c r="D43" i="72"/>
  <c r="C43" i="72"/>
  <c r="G42" i="72"/>
  <c r="F42" i="72"/>
  <c r="E42" i="72"/>
  <c r="D42" i="72"/>
  <c r="C42" i="72"/>
  <c r="G41" i="72"/>
  <c r="F41" i="72"/>
  <c r="E41" i="72"/>
  <c r="D41" i="72"/>
  <c r="C41" i="72"/>
  <c r="G40" i="72"/>
  <c r="F40" i="72"/>
  <c r="E40" i="72"/>
  <c r="D40" i="72"/>
  <c r="C40" i="72"/>
  <c r="F39" i="72"/>
  <c r="D39" i="72"/>
  <c r="G77" i="37"/>
  <c r="F77" i="37"/>
  <c r="E77" i="37"/>
  <c r="D77" i="37"/>
  <c r="G75" i="37"/>
  <c r="F75" i="37"/>
  <c r="E75" i="37"/>
  <c r="D75" i="37"/>
  <c r="G74" i="37"/>
  <c r="F74" i="37"/>
  <c r="E74" i="37"/>
  <c r="D74" i="37"/>
  <c r="C74" i="37"/>
  <c r="G73" i="37"/>
  <c r="F73" i="37"/>
  <c r="E73" i="37"/>
  <c r="D73" i="37"/>
  <c r="C73" i="37"/>
  <c r="G72" i="37"/>
  <c r="F72" i="37"/>
  <c r="E72" i="37"/>
  <c r="D72" i="37"/>
  <c r="C72" i="37"/>
  <c r="G71" i="37"/>
  <c r="F71" i="37"/>
  <c r="E71" i="37"/>
  <c r="D71" i="37"/>
  <c r="C71" i="37"/>
  <c r="G70" i="37"/>
  <c r="F70" i="37"/>
  <c r="E70" i="37"/>
  <c r="D70" i="37"/>
  <c r="C70" i="37"/>
  <c r="G69" i="37"/>
  <c r="F69" i="37"/>
  <c r="E69" i="37"/>
  <c r="D69" i="37"/>
  <c r="C69" i="37"/>
  <c r="G68" i="37"/>
  <c r="F68" i="37"/>
  <c r="E68" i="37"/>
  <c r="D68" i="37"/>
  <c r="C68" i="37"/>
  <c r="G67" i="37"/>
  <c r="F67" i="37"/>
  <c r="E67" i="37"/>
  <c r="D67" i="37"/>
  <c r="C67" i="37"/>
  <c r="G66" i="37"/>
  <c r="F66" i="37"/>
  <c r="E66" i="37"/>
  <c r="D66" i="37"/>
  <c r="C66" i="37"/>
  <c r="G65" i="37"/>
  <c r="G76" i="37" s="1"/>
  <c r="G78" i="37" s="1"/>
  <c r="F65" i="37"/>
  <c r="F76" i="37" s="1"/>
  <c r="F78" i="37" s="1"/>
  <c r="E65" i="37"/>
  <c r="E76" i="37" s="1"/>
  <c r="E78" i="37" s="1"/>
  <c r="D65" i="37"/>
  <c r="D76" i="37" s="1"/>
  <c r="D78" i="37" s="1"/>
  <c r="C65" i="37"/>
  <c r="G64" i="37"/>
  <c r="F64" i="37"/>
  <c r="G54" i="37"/>
  <c r="F54" i="37"/>
  <c r="E54" i="37"/>
  <c r="D54" i="37"/>
  <c r="G53" i="37"/>
  <c r="G55" i="37" s="1"/>
  <c r="G52" i="37"/>
  <c r="F52" i="37"/>
  <c r="E52" i="37"/>
  <c r="D52" i="37"/>
  <c r="G51" i="37"/>
  <c r="F51" i="37"/>
  <c r="E51" i="37"/>
  <c r="D51" i="37"/>
  <c r="C51" i="37"/>
  <c r="G50" i="37"/>
  <c r="F50" i="37"/>
  <c r="E50" i="37"/>
  <c r="D50" i="37"/>
  <c r="C50" i="37"/>
  <c r="G49" i="37"/>
  <c r="F49" i="37"/>
  <c r="E49" i="37"/>
  <c r="D49" i="37"/>
  <c r="C49" i="37"/>
  <c r="G48" i="37"/>
  <c r="F48" i="37"/>
  <c r="E48" i="37"/>
  <c r="D48" i="37"/>
  <c r="C48" i="37"/>
  <c r="G47" i="37"/>
  <c r="F47" i="37"/>
  <c r="E47" i="37"/>
  <c r="D47" i="37"/>
  <c r="C47" i="37"/>
  <c r="G46" i="37"/>
  <c r="F46" i="37"/>
  <c r="E46" i="37"/>
  <c r="D46" i="37"/>
  <c r="C46" i="37"/>
  <c r="G45" i="37"/>
  <c r="F45" i="37"/>
  <c r="E45" i="37"/>
  <c r="D45" i="37"/>
  <c r="C45" i="37"/>
  <c r="G44" i="37"/>
  <c r="F44" i="37"/>
  <c r="E44" i="37"/>
  <c r="D44" i="37"/>
  <c r="C44" i="37"/>
  <c r="G43" i="37"/>
  <c r="F43" i="37"/>
  <c r="E43" i="37"/>
  <c r="D43" i="37"/>
  <c r="C43" i="37"/>
  <c r="G42" i="37"/>
  <c r="F42" i="37"/>
  <c r="F53" i="37" s="1"/>
  <c r="F55" i="37" s="1"/>
  <c r="E42" i="37"/>
  <c r="E53" i="37" s="1"/>
  <c r="E55" i="37" s="1"/>
  <c r="D42" i="37"/>
  <c r="D53" i="37" s="1"/>
  <c r="D55" i="37" s="1"/>
  <c r="C42" i="37"/>
  <c r="G41" i="37"/>
  <c r="F41" i="37"/>
  <c r="K38" i="53"/>
  <c r="C38" i="53"/>
  <c r="Q37" i="53"/>
  <c r="P37" i="53"/>
  <c r="O37" i="53"/>
  <c r="N37" i="53"/>
  <c r="M37" i="53"/>
  <c r="L37" i="53"/>
  <c r="K37" i="53"/>
  <c r="J37" i="53"/>
  <c r="I37" i="53"/>
  <c r="H37" i="53"/>
  <c r="G37" i="53"/>
  <c r="F37" i="53"/>
  <c r="E37" i="53"/>
  <c r="D37" i="53"/>
  <c r="C37" i="53"/>
  <c r="B37" i="53"/>
  <c r="Q36" i="53"/>
  <c r="P36" i="53"/>
  <c r="O36" i="53"/>
  <c r="O38" i="53" s="1"/>
  <c r="N36" i="53"/>
  <c r="N38" i="53" s="1"/>
  <c r="M36" i="53"/>
  <c r="M38" i="53" s="1"/>
  <c r="L36" i="53"/>
  <c r="L38" i="53" s="1"/>
  <c r="K36" i="53"/>
  <c r="J36" i="53"/>
  <c r="J38" i="53" s="1"/>
  <c r="I36" i="53"/>
  <c r="I38" i="53" s="1"/>
  <c r="H36" i="53"/>
  <c r="H38" i="53" s="1"/>
  <c r="G36" i="53"/>
  <c r="G38" i="53" s="1"/>
  <c r="F36" i="53"/>
  <c r="F38" i="53" s="1"/>
  <c r="E36" i="53"/>
  <c r="E38" i="53" s="1"/>
  <c r="D36" i="53"/>
  <c r="D38" i="53" s="1"/>
  <c r="C36" i="53"/>
  <c r="B36" i="53"/>
  <c r="H24" i="53"/>
  <c r="Q23" i="53"/>
  <c r="P23" i="53"/>
  <c r="O23" i="53"/>
  <c r="N23" i="53"/>
  <c r="M23" i="53"/>
  <c r="L23" i="53"/>
  <c r="K23" i="53"/>
  <c r="J23" i="53"/>
  <c r="I23" i="53"/>
  <c r="H23" i="53"/>
  <c r="G23" i="53"/>
  <c r="F23" i="53"/>
  <c r="E23" i="53"/>
  <c r="D23" i="53"/>
  <c r="C23" i="53"/>
  <c r="B23" i="53"/>
  <c r="Q22" i="53"/>
  <c r="P22" i="53"/>
  <c r="O22" i="53"/>
  <c r="O24" i="53" s="1"/>
  <c r="N22" i="53"/>
  <c r="N24" i="53" s="1"/>
  <c r="M22" i="53"/>
  <c r="M24" i="53" s="1"/>
  <c r="L22" i="53"/>
  <c r="L24" i="53" s="1"/>
  <c r="K22" i="53"/>
  <c r="K24" i="53" s="1"/>
  <c r="J22" i="53"/>
  <c r="J24" i="53" s="1"/>
  <c r="I22" i="53"/>
  <c r="I24" i="53" s="1"/>
  <c r="H22" i="53"/>
  <c r="G22" i="53"/>
  <c r="G24" i="53" s="1"/>
  <c r="F22" i="53"/>
  <c r="F24" i="53" s="1"/>
  <c r="E22" i="53"/>
  <c r="E24" i="53" s="1"/>
  <c r="D22" i="53"/>
  <c r="D24" i="53" s="1"/>
  <c r="C22" i="53"/>
  <c r="C24" i="53" s="1"/>
  <c r="B22" i="53"/>
  <c r="B40" i="35"/>
  <c r="Q39" i="35"/>
  <c r="P39" i="35"/>
  <c r="O39" i="35"/>
  <c r="N39" i="35"/>
  <c r="M39" i="35"/>
  <c r="L39" i="35"/>
  <c r="K39" i="35"/>
  <c r="J39" i="35"/>
  <c r="I39" i="35"/>
  <c r="H39" i="35"/>
  <c r="G39" i="35"/>
  <c r="F39" i="35"/>
  <c r="E39" i="35"/>
  <c r="D39" i="35"/>
  <c r="C39" i="35"/>
  <c r="B39" i="35"/>
  <c r="Q38" i="35"/>
  <c r="P38" i="35"/>
  <c r="O38" i="35"/>
  <c r="O40" i="35" s="1"/>
  <c r="N38" i="35"/>
  <c r="N40" i="35" s="1"/>
  <c r="M38" i="35"/>
  <c r="M40" i="35" s="1"/>
  <c r="L38" i="35"/>
  <c r="L40" i="35" s="1"/>
  <c r="K38" i="35"/>
  <c r="K40" i="35" s="1"/>
  <c r="J38" i="35"/>
  <c r="J40" i="35" s="1"/>
  <c r="I38" i="35"/>
  <c r="I40" i="35" s="1"/>
  <c r="H38" i="35"/>
  <c r="H40" i="35" s="1"/>
  <c r="G38" i="35"/>
  <c r="G40" i="35" s="1"/>
  <c r="F38" i="35"/>
  <c r="F40" i="35" s="1"/>
  <c r="E38" i="35"/>
  <c r="E40" i="35" s="1"/>
  <c r="D38" i="35"/>
  <c r="D40" i="35" s="1"/>
  <c r="C38" i="35"/>
  <c r="C40" i="35" s="1"/>
  <c r="B38" i="35"/>
  <c r="B24" i="35"/>
  <c r="Q23" i="35"/>
  <c r="P23" i="35"/>
  <c r="O23" i="35"/>
  <c r="N23" i="35"/>
  <c r="M23" i="35"/>
  <c r="L23" i="35"/>
  <c r="K23" i="35"/>
  <c r="J23" i="35"/>
  <c r="I23" i="35"/>
  <c r="H23" i="35"/>
  <c r="G23" i="35"/>
  <c r="F23" i="35"/>
  <c r="E23" i="35"/>
  <c r="D23" i="35"/>
  <c r="C23" i="35"/>
  <c r="B23" i="35"/>
  <c r="Q22" i="35"/>
  <c r="Q24" i="35" s="1"/>
  <c r="P22" i="35"/>
  <c r="P24" i="35" s="1"/>
  <c r="O22" i="35"/>
  <c r="O24" i="35" s="1"/>
  <c r="N22" i="35"/>
  <c r="N24" i="35" s="1"/>
  <c r="M22" i="35"/>
  <c r="M24" i="35" s="1"/>
  <c r="L22" i="35"/>
  <c r="L24" i="35" s="1"/>
  <c r="K22" i="35"/>
  <c r="K24" i="35" s="1"/>
  <c r="J22" i="35"/>
  <c r="J24" i="35" s="1"/>
  <c r="I22" i="35"/>
  <c r="I24" i="35" s="1"/>
  <c r="H22" i="35"/>
  <c r="H24" i="35" s="1"/>
  <c r="G22" i="35"/>
  <c r="G24" i="35" s="1"/>
  <c r="F22" i="35"/>
  <c r="F24" i="35" s="1"/>
  <c r="E22" i="35"/>
  <c r="E24" i="35" s="1"/>
  <c r="D22" i="35"/>
  <c r="D24" i="35" s="1"/>
  <c r="C22" i="35"/>
  <c r="C24" i="35" s="1"/>
  <c r="B22" i="35"/>
  <c r="G78" i="82"/>
  <c r="F78" i="82"/>
  <c r="E78" i="82"/>
  <c r="D78" i="82"/>
  <c r="C78" i="82"/>
  <c r="G77" i="82"/>
  <c r="F77" i="82"/>
  <c r="E77" i="82"/>
  <c r="D77" i="82"/>
  <c r="G76" i="82"/>
  <c r="F76" i="82"/>
  <c r="E76" i="82"/>
  <c r="D76" i="82"/>
  <c r="C76" i="82"/>
  <c r="G75" i="82"/>
  <c r="F75" i="82"/>
  <c r="E75" i="82"/>
  <c r="D75" i="82"/>
  <c r="C75" i="82"/>
  <c r="G74" i="82"/>
  <c r="F74" i="82"/>
  <c r="E74" i="82"/>
  <c r="D74" i="82"/>
  <c r="C74" i="82"/>
  <c r="G73" i="82"/>
  <c r="F73" i="82"/>
  <c r="E73" i="82"/>
  <c r="D73" i="82"/>
  <c r="C73" i="82"/>
  <c r="G72" i="82"/>
  <c r="F72" i="82"/>
  <c r="E72" i="82"/>
  <c r="D72" i="82"/>
  <c r="C72" i="82"/>
  <c r="G71" i="82"/>
  <c r="F71" i="82"/>
  <c r="E71" i="82"/>
  <c r="D71" i="82"/>
  <c r="C71" i="82"/>
  <c r="G70" i="82"/>
  <c r="F70" i="82"/>
  <c r="E70" i="82"/>
  <c r="D70" i="82"/>
  <c r="C70" i="82"/>
  <c r="G69" i="82"/>
  <c r="G79" i="82" s="1"/>
  <c r="G80" i="82" s="1"/>
  <c r="F69" i="82"/>
  <c r="E69" i="82"/>
  <c r="D69" i="82"/>
  <c r="C69" i="82"/>
  <c r="G68" i="82"/>
  <c r="F68" i="82"/>
  <c r="E68" i="82"/>
  <c r="D68" i="82"/>
  <c r="D79" i="82" s="1"/>
  <c r="D80" i="82" s="1"/>
  <c r="C68" i="82"/>
  <c r="G67" i="82"/>
  <c r="F67" i="82"/>
  <c r="F79" i="82" s="1"/>
  <c r="F80" i="82" s="1"/>
  <c r="E67" i="82"/>
  <c r="E79" i="82" s="1"/>
  <c r="E80" i="82" s="1"/>
  <c r="D67" i="82"/>
  <c r="C67" i="82"/>
  <c r="G66" i="82"/>
  <c r="F66" i="82"/>
  <c r="G55" i="82"/>
  <c r="F55" i="82"/>
  <c r="E55" i="82"/>
  <c r="D55" i="82"/>
  <c r="C55" i="82"/>
  <c r="G54" i="82"/>
  <c r="F54" i="82"/>
  <c r="E54" i="82"/>
  <c r="D54" i="82"/>
  <c r="G53" i="82"/>
  <c r="F53" i="82"/>
  <c r="E53" i="82"/>
  <c r="D53" i="82"/>
  <c r="C53" i="82"/>
  <c r="G52" i="82"/>
  <c r="F52" i="82"/>
  <c r="E52" i="82"/>
  <c r="D52" i="82"/>
  <c r="C52" i="82"/>
  <c r="G51" i="82"/>
  <c r="F51" i="82"/>
  <c r="E51" i="82"/>
  <c r="D51" i="82"/>
  <c r="C51" i="82"/>
  <c r="G50" i="82"/>
  <c r="F50" i="82"/>
  <c r="E50" i="82"/>
  <c r="D50" i="82"/>
  <c r="C50" i="82"/>
  <c r="G49" i="82"/>
  <c r="F49" i="82"/>
  <c r="E49" i="82"/>
  <c r="D49" i="82"/>
  <c r="C49" i="82"/>
  <c r="G48" i="82"/>
  <c r="F48" i="82"/>
  <c r="E48" i="82"/>
  <c r="D48" i="82"/>
  <c r="C48" i="82"/>
  <c r="G47" i="82"/>
  <c r="F47" i="82"/>
  <c r="E47" i="82"/>
  <c r="D47" i="82"/>
  <c r="C47" i="82"/>
  <c r="G46" i="82"/>
  <c r="F46" i="82"/>
  <c r="E46" i="82"/>
  <c r="D46" i="82"/>
  <c r="D56" i="82" s="1"/>
  <c r="D57" i="82" s="1"/>
  <c r="C46" i="82"/>
  <c r="G45" i="82"/>
  <c r="F45" i="82"/>
  <c r="E45" i="82"/>
  <c r="D45" i="82"/>
  <c r="C45" i="82"/>
  <c r="G44" i="82"/>
  <c r="G56" i="82" s="1"/>
  <c r="G57" i="82" s="1"/>
  <c r="F44" i="82"/>
  <c r="F56" i="82" s="1"/>
  <c r="F57" i="82" s="1"/>
  <c r="E44" i="82"/>
  <c r="E56" i="82" s="1"/>
  <c r="E57" i="82" s="1"/>
  <c r="D44" i="82"/>
  <c r="C44" i="82"/>
  <c r="K38" i="87"/>
  <c r="H38" i="87"/>
  <c r="C38" i="87"/>
  <c r="Q37" i="87"/>
  <c r="P37" i="87"/>
  <c r="O37" i="87"/>
  <c r="N37" i="87"/>
  <c r="M37" i="87"/>
  <c r="L37" i="87"/>
  <c r="K37" i="87"/>
  <c r="J37" i="87"/>
  <c r="I37" i="87"/>
  <c r="H37" i="87"/>
  <c r="G37" i="87"/>
  <c r="F37" i="87"/>
  <c r="E37" i="87"/>
  <c r="D37" i="87"/>
  <c r="C37" i="87"/>
  <c r="B37" i="87"/>
  <c r="Q36" i="87"/>
  <c r="P36" i="87"/>
  <c r="O36" i="87"/>
  <c r="O38" i="87" s="1"/>
  <c r="N36" i="87"/>
  <c r="N38" i="87" s="1"/>
  <c r="M36" i="87"/>
  <c r="M38" i="87" s="1"/>
  <c r="L36" i="87"/>
  <c r="L38" i="87" s="1"/>
  <c r="K36" i="87"/>
  <c r="J36" i="87"/>
  <c r="J38" i="87" s="1"/>
  <c r="I36" i="87"/>
  <c r="I38" i="87" s="1"/>
  <c r="H36" i="87"/>
  <c r="G36" i="87"/>
  <c r="G38" i="87" s="1"/>
  <c r="F36" i="87"/>
  <c r="F38" i="87" s="1"/>
  <c r="E36" i="87"/>
  <c r="E38" i="87" s="1"/>
  <c r="D36" i="87"/>
  <c r="D38" i="87" s="1"/>
  <c r="C36" i="87"/>
  <c r="B36" i="87"/>
  <c r="J24" i="87"/>
  <c r="Q23" i="87"/>
  <c r="P23" i="87"/>
  <c r="O23" i="87"/>
  <c r="N23" i="87"/>
  <c r="M23" i="87"/>
  <c r="L23" i="87"/>
  <c r="K23" i="87"/>
  <c r="J23" i="87"/>
  <c r="I23" i="87"/>
  <c r="H23" i="87"/>
  <c r="G23" i="87"/>
  <c r="F23" i="87"/>
  <c r="E23" i="87"/>
  <c r="D23" i="87"/>
  <c r="C23" i="87"/>
  <c r="B23" i="87"/>
  <c r="Q22" i="87"/>
  <c r="Q24" i="87" s="1"/>
  <c r="P22" i="87"/>
  <c r="P24" i="87" s="1"/>
  <c r="O22" i="87"/>
  <c r="O24" i="87" s="1"/>
  <c r="N22" i="87"/>
  <c r="N24" i="87" s="1"/>
  <c r="M22" i="87"/>
  <c r="M24" i="87" s="1"/>
  <c r="L22" i="87"/>
  <c r="L24" i="87" s="1"/>
  <c r="K22" i="87"/>
  <c r="K24" i="87" s="1"/>
  <c r="J22" i="87"/>
  <c r="I22" i="87"/>
  <c r="I24" i="87" s="1"/>
  <c r="H22" i="87"/>
  <c r="H24" i="87" s="1"/>
  <c r="G22" i="87"/>
  <c r="G24" i="87" s="1"/>
  <c r="F22" i="87"/>
  <c r="F24" i="87" s="1"/>
  <c r="E22" i="87"/>
  <c r="E24" i="87" s="1"/>
  <c r="D22" i="87"/>
  <c r="D24" i="87" s="1"/>
  <c r="C22" i="87"/>
  <c r="C24" i="87" s="1"/>
  <c r="B22" i="87"/>
  <c r="B40" i="86"/>
  <c r="Q39" i="86"/>
  <c r="P39" i="86"/>
  <c r="O39" i="86"/>
  <c r="N39" i="86"/>
  <c r="M39" i="86"/>
  <c r="L39" i="86"/>
  <c r="K39" i="86"/>
  <c r="J39" i="86"/>
  <c r="I39" i="86"/>
  <c r="H39" i="86"/>
  <c r="G39" i="86"/>
  <c r="F39" i="86"/>
  <c r="E39" i="86"/>
  <c r="D39" i="86"/>
  <c r="C39" i="86"/>
  <c r="B39" i="86"/>
  <c r="Q38" i="86"/>
  <c r="P38" i="86"/>
  <c r="O38" i="86"/>
  <c r="O40" i="86" s="1"/>
  <c r="N38" i="86"/>
  <c r="N40" i="86" s="1"/>
  <c r="M38" i="86"/>
  <c r="M40" i="86" s="1"/>
  <c r="L38" i="86"/>
  <c r="L40" i="86" s="1"/>
  <c r="K38" i="86"/>
  <c r="K40" i="86" s="1"/>
  <c r="J38" i="86"/>
  <c r="J40" i="86" s="1"/>
  <c r="I38" i="86"/>
  <c r="I40" i="86" s="1"/>
  <c r="H38" i="86"/>
  <c r="H40" i="86" s="1"/>
  <c r="G38" i="86"/>
  <c r="G40" i="86" s="1"/>
  <c r="F38" i="86"/>
  <c r="F40" i="86" s="1"/>
  <c r="E38" i="86"/>
  <c r="E40" i="86" s="1"/>
  <c r="D38" i="86"/>
  <c r="D40" i="86" s="1"/>
  <c r="C38" i="86"/>
  <c r="C40" i="86" s="1"/>
  <c r="B38" i="86"/>
  <c r="B24" i="86"/>
  <c r="Q23" i="86"/>
  <c r="P23" i="86"/>
  <c r="O23" i="86"/>
  <c r="N23" i="86"/>
  <c r="M23" i="86"/>
  <c r="L23" i="86"/>
  <c r="K23" i="86"/>
  <c r="J23" i="86"/>
  <c r="I23" i="86"/>
  <c r="H23" i="86"/>
  <c r="G23" i="86"/>
  <c r="F23" i="86"/>
  <c r="E23" i="86"/>
  <c r="D23" i="86"/>
  <c r="C23" i="86"/>
  <c r="B23" i="86"/>
  <c r="Q22" i="86"/>
  <c r="Q24" i="86" s="1"/>
  <c r="P22" i="86"/>
  <c r="P24" i="86" s="1"/>
  <c r="O22" i="86"/>
  <c r="O24" i="86" s="1"/>
  <c r="N22" i="86"/>
  <c r="N24" i="86" s="1"/>
  <c r="M22" i="86"/>
  <c r="M24" i="86" s="1"/>
  <c r="L22" i="86"/>
  <c r="L24" i="86" s="1"/>
  <c r="K22" i="86"/>
  <c r="K24" i="86" s="1"/>
  <c r="J22" i="86"/>
  <c r="J24" i="86" s="1"/>
  <c r="I22" i="86"/>
  <c r="I24" i="86" s="1"/>
  <c r="H22" i="86"/>
  <c r="H24" i="86" s="1"/>
  <c r="G22" i="86"/>
  <c r="G24" i="86" s="1"/>
  <c r="F22" i="86"/>
  <c r="F24" i="86" s="1"/>
  <c r="E22" i="86"/>
  <c r="E24" i="86" s="1"/>
  <c r="D22" i="86"/>
  <c r="D24" i="86" s="1"/>
  <c r="C22" i="86"/>
  <c r="C24" i="86" s="1"/>
  <c r="B22" i="86"/>
  <c r="G76" i="79"/>
  <c r="F76" i="79"/>
  <c r="E76" i="79"/>
  <c r="D76" i="79"/>
  <c r="G74" i="79"/>
  <c r="F74" i="79"/>
  <c r="E74" i="79"/>
  <c r="D74" i="79"/>
  <c r="G73" i="79"/>
  <c r="F73" i="79"/>
  <c r="E73" i="79"/>
  <c r="D73" i="79"/>
  <c r="C73" i="79"/>
  <c r="G72" i="79"/>
  <c r="F72" i="79"/>
  <c r="E72" i="79"/>
  <c r="D72" i="79"/>
  <c r="C72" i="79"/>
  <c r="G71" i="79"/>
  <c r="F71" i="79"/>
  <c r="E71" i="79"/>
  <c r="D71" i="79"/>
  <c r="C71" i="79"/>
  <c r="G70" i="79"/>
  <c r="F70" i="79"/>
  <c r="E70" i="79"/>
  <c r="D70" i="79"/>
  <c r="C70" i="79"/>
  <c r="G69" i="79"/>
  <c r="F69" i="79"/>
  <c r="E69" i="79"/>
  <c r="D69" i="79"/>
  <c r="C69" i="79"/>
  <c r="G68" i="79"/>
  <c r="F68" i="79"/>
  <c r="E68" i="79"/>
  <c r="D68" i="79"/>
  <c r="C68" i="79"/>
  <c r="G67" i="79"/>
  <c r="F67" i="79"/>
  <c r="E67" i="79"/>
  <c r="D67" i="79"/>
  <c r="C67" i="79"/>
  <c r="G66" i="79"/>
  <c r="F66" i="79"/>
  <c r="E66" i="79"/>
  <c r="D66" i="79"/>
  <c r="C66" i="79"/>
  <c r="G65" i="79"/>
  <c r="F65" i="79"/>
  <c r="E65" i="79"/>
  <c r="D65" i="79"/>
  <c r="C65" i="79"/>
  <c r="G64" i="79"/>
  <c r="G75" i="79" s="1"/>
  <c r="F64" i="79"/>
  <c r="F75" i="79" s="1"/>
  <c r="E64" i="79"/>
  <c r="E75" i="79" s="1"/>
  <c r="D64" i="79"/>
  <c r="D75" i="79" s="1"/>
  <c r="C64" i="79"/>
  <c r="G63" i="79"/>
  <c r="F63" i="79"/>
  <c r="G54" i="79"/>
  <c r="F54" i="79"/>
  <c r="E54" i="79"/>
  <c r="D54" i="79"/>
  <c r="G52" i="79"/>
  <c r="F52" i="79"/>
  <c r="E52" i="79"/>
  <c r="D52" i="79"/>
  <c r="G51" i="79"/>
  <c r="F51" i="79"/>
  <c r="E51" i="79"/>
  <c r="D51" i="79"/>
  <c r="C51" i="79"/>
  <c r="G50" i="79"/>
  <c r="F50" i="79"/>
  <c r="E50" i="79"/>
  <c r="D50" i="79"/>
  <c r="C50" i="79"/>
  <c r="G49" i="79"/>
  <c r="F49" i="79"/>
  <c r="E49" i="79"/>
  <c r="D49" i="79"/>
  <c r="C49" i="79"/>
  <c r="G48" i="79"/>
  <c r="F48" i="79"/>
  <c r="E48" i="79"/>
  <c r="D48" i="79"/>
  <c r="C48" i="79"/>
  <c r="G47" i="79"/>
  <c r="F47" i="79"/>
  <c r="E47" i="79"/>
  <c r="D47" i="79"/>
  <c r="C47" i="79"/>
  <c r="G46" i="79"/>
  <c r="F46" i="79"/>
  <c r="E46" i="79"/>
  <c r="D46" i="79"/>
  <c r="C46" i="79"/>
  <c r="G45" i="79"/>
  <c r="F45" i="79"/>
  <c r="E45" i="79"/>
  <c r="D45" i="79"/>
  <c r="C45" i="79"/>
  <c r="G44" i="79"/>
  <c r="F44" i="79"/>
  <c r="E44" i="79"/>
  <c r="D44" i="79"/>
  <c r="C44" i="79"/>
  <c r="G43" i="79"/>
  <c r="F43" i="79"/>
  <c r="E43" i="79"/>
  <c r="E53" i="79" s="1"/>
  <c r="E55" i="79" s="1"/>
  <c r="D43" i="79"/>
  <c r="C43" i="79"/>
  <c r="G42" i="79"/>
  <c r="G53" i="79" s="1"/>
  <c r="G55" i="79" s="1"/>
  <c r="F42" i="79"/>
  <c r="F53" i="79" s="1"/>
  <c r="F55" i="79" s="1"/>
  <c r="E42" i="79"/>
  <c r="D42" i="79"/>
  <c r="D53" i="79" s="1"/>
  <c r="D55" i="79" s="1"/>
  <c r="C42" i="79"/>
  <c r="G41" i="79"/>
  <c r="F41" i="79"/>
  <c r="I38" i="85"/>
  <c r="Q37" i="85"/>
  <c r="P37" i="85"/>
  <c r="O37" i="85"/>
  <c r="N37" i="85"/>
  <c r="M37" i="85"/>
  <c r="L37" i="85"/>
  <c r="K37" i="85"/>
  <c r="J37" i="85"/>
  <c r="I37" i="85"/>
  <c r="H37" i="85"/>
  <c r="G37" i="85"/>
  <c r="F37" i="85"/>
  <c r="E37" i="85"/>
  <c r="D37" i="85"/>
  <c r="C37" i="85"/>
  <c r="B37" i="85"/>
  <c r="Q36" i="85"/>
  <c r="P36" i="85"/>
  <c r="O36" i="85"/>
  <c r="O38" i="85" s="1"/>
  <c r="N36" i="85"/>
  <c r="N38" i="85" s="1"/>
  <c r="M36" i="85"/>
  <c r="M38" i="85" s="1"/>
  <c r="L36" i="85"/>
  <c r="L38" i="85" s="1"/>
  <c r="K36" i="85"/>
  <c r="K38" i="85" s="1"/>
  <c r="J36" i="85"/>
  <c r="J38" i="85" s="1"/>
  <c r="I36" i="85"/>
  <c r="H36" i="85"/>
  <c r="H38" i="85" s="1"/>
  <c r="G36" i="85"/>
  <c r="G38" i="85" s="1"/>
  <c r="F36" i="85"/>
  <c r="F38" i="85" s="1"/>
  <c r="E36" i="85"/>
  <c r="E38" i="85" s="1"/>
  <c r="D36" i="85"/>
  <c r="D38" i="85" s="1"/>
  <c r="C36" i="85"/>
  <c r="C38" i="85" s="1"/>
  <c r="B36" i="85"/>
  <c r="P24" i="85"/>
  <c r="H24" i="85"/>
  <c r="Q23" i="85"/>
  <c r="P23" i="85"/>
  <c r="O23" i="85"/>
  <c r="N23" i="85"/>
  <c r="M23" i="85"/>
  <c r="L23" i="85"/>
  <c r="K23" i="85"/>
  <c r="J23" i="85"/>
  <c r="I23" i="85"/>
  <c r="H23" i="85"/>
  <c r="G23" i="85"/>
  <c r="F23" i="85"/>
  <c r="E23" i="85"/>
  <c r="D23" i="85"/>
  <c r="C23" i="85"/>
  <c r="B23" i="85"/>
  <c r="Q22" i="85"/>
  <c r="Q24" i="85" s="1"/>
  <c r="P22" i="85"/>
  <c r="O22" i="85"/>
  <c r="O24" i="85" s="1"/>
  <c r="N22" i="85"/>
  <c r="N24" i="85" s="1"/>
  <c r="M22" i="85"/>
  <c r="M24" i="85" s="1"/>
  <c r="L22" i="85"/>
  <c r="L24" i="85" s="1"/>
  <c r="K22" i="85"/>
  <c r="K24" i="85" s="1"/>
  <c r="J22" i="85"/>
  <c r="J24" i="85" s="1"/>
  <c r="I22" i="85"/>
  <c r="I24" i="85" s="1"/>
  <c r="H22" i="85"/>
  <c r="G22" i="85"/>
  <c r="G24" i="85" s="1"/>
  <c r="F22" i="85"/>
  <c r="F24" i="85" s="1"/>
  <c r="E22" i="85"/>
  <c r="E24" i="85" s="1"/>
  <c r="D22" i="85"/>
  <c r="D24" i="85" s="1"/>
  <c r="C22" i="85"/>
  <c r="C24" i="85" s="1"/>
  <c r="B22" i="85"/>
  <c r="B41" i="84"/>
  <c r="Q40" i="84"/>
  <c r="P40" i="84"/>
  <c r="O40" i="84"/>
  <c r="N40" i="84"/>
  <c r="M40" i="84"/>
  <c r="L40" i="84"/>
  <c r="K40" i="84"/>
  <c r="J40" i="84"/>
  <c r="I40" i="84"/>
  <c r="H40" i="84"/>
  <c r="G40" i="84"/>
  <c r="F40" i="84"/>
  <c r="E40" i="84"/>
  <c r="D40" i="84"/>
  <c r="C40" i="84"/>
  <c r="B40" i="84"/>
  <c r="Q39" i="84"/>
  <c r="P39" i="84"/>
  <c r="O39" i="84"/>
  <c r="O41" i="84" s="1"/>
  <c r="N39" i="84"/>
  <c r="N41" i="84" s="1"/>
  <c r="M39" i="84"/>
  <c r="M41" i="84" s="1"/>
  <c r="L39" i="84"/>
  <c r="L41" i="84" s="1"/>
  <c r="K39" i="84"/>
  <c r="K41" i="84" s="1"/>
  <c r="J39" i="84"/>
  <c r="J41" i="84" s="1"/>
  <c r="I39" i="84"/>
  <c r="I41" i="84" s="1"/>
  <c r="H39" i="84"/>
  <c r="H41" i="84" s="1"/>
  <c r="G39" i="84"/>
  <c r="G41" i="84" s="1"/>
  <c r="F39" i="84"/>
  <c r="F41" i="84" s="1"/>
  <c r="E39" i="84"/>
  <c r="E41" i="84" s="1"/>
  <c r="D39" i="84"/>
  <c r="D41" i="84" s="1"/>
  <c r="C39" i="84"/>
  <c r="C41" i="84" s="1"/>
  <c r="B39" i="84"/>
  <c r="B24" i="84"/>
  <c r="Q23" i="84"/>
  <c r="P23" i="84"/>
  <c r="O23" i="84"/>
  <c r="N23" i="84"/>
  <c r="M23" i="84"/>
  <c r="L23" i="84"/>
  <c r="K23" i="84"/>
  <c r="J23" i="84"/>
  <c r="I23" i="84"/>
  <c r="H23" i="84"/>
  <c r="G23" i="84"/>
  <c r="F23" i="84"/>
  <c r="E23" i="84"/>
  <c r="D23" i="84"/>
  <c r="C23" i="84"/>
  <c r="B23" i="84"/>
  <c r="Q22" i="84"/>
  <c r="Q24" i="84" s="1"/>
  <c r="P22" i="84"/>
  <c r="P24" i="84" s="1"/>
  <c r="O22" i="84"/>
  <c r="O24" i="84" s="1"/>
  <c r="N22" i="84"/>
  <c r="N24" i="84" s="1"/>
  <c r="M22" i="84"/>
  <c r="M24" i="84" s="1"/>
  <c r="L22" i="84"/>
  <c r="L24" i="84" s="1"/>
  <c r="K22" i="84"/>
  <c r="K24" i="84" s="1"/>
  <c r="J22" i="84"/>
  <c r="J24" i="84" s="1"/>
  <c r="I22" i="84"/>
  <c r="I24" i="84" s="1"/>
  <c r="H22" i="84"/>
  <c r="H24" i="84" s="1"/>
  <c r="G22" i="84"/>
  <c r="G24" i="84" s="1"/>
  <c r="F22" i="84"/>
  <c r="F24" i="84" s="1"/>
  <c r="E22" i="84"/>
  <c r="E24" i="84" s="1"/>
  <c r="D22" i="84"/>
  <c r="D24" i="84" s="1"/>
  <c r="C22" i="84"/>
  <c r="C24" i="84" s="1"/>
  <c r="B22" i="84"/>
  <c r="F77" i="79" l="1"/>
  <c r="F80" i="79"/>
  <c r="G77" i="79"/>
  <c r="G80" i="79"/>
  <c r="E37" i="62"/>
  <c r="F35" i="62"/>
  <c r="E32" i="62"/>
  <c r="E38" i="62" s="1"/>
  <c r="F37" i="62"/>
  <c r="F32" i="62"/>
  <c r="C39" i="62"/>
  <c r="F36" i="62"/>
  <c r="E33" i="62"/>
  <c r="E36" i="62"/>
  <c r="E80" i="79"/>
  <c r="E77" i="79"/>
  <c r="F48" i="71"/>
  <c r="F53" i="71"/>
  <c r="F49" i="71"/>
  <c r="F45" i="71"/>
  <c r="G50" i="71"/>
  <c r="G64" i="74"/>
  <c r="G72" i="74"/>
  <c r="F92" i="74"/>
  <c r="F34" i="76"/>
  <c r="G69" i="44"/>
  <c r="E34" i="62"/>
  <c r="D58" i="62"/>
  <c r="F54" i="62"/>
  <c r="F55" i="62"/>
  <c r="F51" i="62"/>
  <c r="F56" i="62"/>
  <c r="F93" i="74"/>
  <c r="F36" i="77"/>
  <c r="D38" i="77"/>
  <c r="F32" i="77"/>
  <c r="F35" i="77"/>
  <c r="E35" i="62"/>
  <c r="F98" i="74"/>
  <c r="G70" i="71"/>
  <c r="G95" i="74"/>
  <c r="F64" i="44"/>
  <c r="F70" i="44"/>
  <c r="F65" i="44"/>
  <c r="F68" i="44"/>
  <c r="D72" i="44"/>
  <c r="F69" i="44"/>
  <c r="G46" i="71"/>
  <c r="F52" i="71"/>
  <c r="G68" i="74"/>
  <c r="F88" i="74"/>
  <c r="F96" i="74"/>
  <c r="G45" i="44"/>
  <c r="G65" i="44"/>
  <c r="F94" i="74"/>
  <c r="F95" i="74"/>
  <c r="F87" i="74"/>
  <c r="F90" i="74"/>
  <c r="F91" i="74"/>
  <c r="D100" i="74"/>
  <c r="G49" i="71"/>
  <c r="F67" i="74"/>
  <c r="F73" i="74"/>
  <c r="F68" i="74"/>
  <c r="D75" i="74"/>
  <c r="F71" i="74"/>
  <c r="F63" i="74"/>
  <c r="F74" i="74" s="1"/>
  <c r="F64" i="74"/>
  <c r="F72" i="74"/>
  <c r="G88" i="74"/>
  <c r="G96" i="74"/>
  <c r="G48" i="44"/>
  <c r="G43" i="44"/>
  <c r="E50" i="44"/>
  <c r="G44" i="44"/>
  <c r="G47" i="44"/>
  <c r="G40" i="44"/>
  <c r="F63" i="44"/>
  <c r="E53" i="62"/>
  <c r="G53" i="71"/>
  <c r="G51" i="71"/>
  <c r="G48" i="71"/>
  <c r="G52" i="71"/>
  <c r="G47" i="71"/>
  <c r="G97" i="74"/>
  <c r="G89" i="74"/>
  <c r="G90" i="74"/>
  <c r="G98" i="74"/>
  <c r="G93" i="74"/>
  <c r="E100" i="74"/>
  <c r="G94" i="74"/>
  <c r="G37" i="76"/>
  <c r="F47" i="71"/>
  <c r="F69" i="74"/>
  <c r="G91" i="74"/>
  <c r="F66" i="44"/>
  <c r="F34" i="77"/>
  <c r="F33" i="62"/>
  <c r="F53" i="62"/>
  <c r="D80" i="79"/>
  <c r="D77" i="79"/>
  <c r="F72" i="71"/>
  <c r="G70" i="74"/>
  <c r="G62" i="74"/>
  <c r="G67" i="74"/>
  <c r="E75" i="74"/>
  <c r="G71" i="74"/>
  <c r="G63" i="74"/>
  <c r="G66" i="74"/>
  <c r="F89" i="74"/>
  <c r="F97" i="74"/>
  <c r="F32" i="76"/>
  <c r="D39" i="76"/>
  <c r="F33" i="76"/>
  <c r="F36" i="76"/>
  <c r="F37" i="76"/>
  <c r="G67" i="44"/>
  <c r="G68" i="44"/>
  <c r="G64" i="44"/>
  <c r="E72" i="44"/>
  <c r="G63" i="44"/>
  <c r="G71" i="44" s="1"/>
  <c r="E56" i="62"/>
  <c r="E51" i="62"/>
  <c r="E57" i="62" s="1"/>
  <c r="C58" i="62"/>
  <c r="E54" i="62"/>
  <c r="E52" i="62"/>
  <c r="E55" i="62"/>
  <c r="E33" i="77"/>
  <c r="F55" i="24"/>
  <c r="N55" i="24"/>
  <c r="G79" i="24"/>
  <c r="O79" i="24"/>
  <c r="G45" i="71"/>
  <c r="D75" i="71"/>
  <c r="F67" i="71" s="1"/>
  <c r="F33" i="77"/>
  <c r="E75" i="71"/>
  <c r="G71" i="71" s="1"/>
  <c r="F66" i="74"/>
  <c r="G69" i="74"/>
  <c r="F31" i="76"/>
  <c r="F38" i="76" s="1"/>
  <c r="G66" i="44"/>
  <c r="C54" i="77"/>
  <c r="E49" i="77" s="1"/>
  <c r="E38" i="76"/>
  <c r="G34" i="76" s="1"/>
  <c r="F44" i="44"/>
  <c r="E32" i="77"/>
  <c r="E37" i="77" s="1"/>
  <c r="D54" i="77"/>
  <c r="F49" i="77" s="1"/>
  <c r="D38" i="62"/>
  <c r="D39" i="62" s="1"/>
  <c r="F41" i="44"/>
  <c r="F49" i="44" s="1"/>
  <c r="D50" i="44"/>
  <c r="G87" i="74"/>
  <c r="F62" i="44"/>
  <c r="F45" i="44"/>
  <c r="F57" i="62" l="1"/>
  <c r="G49" i="44"/>
  <c r="E50" i="77"/>
  <c r="E54" i="77" s="1"/>
  <c r="F37" i="77"/>
  <c r="G74" i="74"/>
  <c r="G72" i="71"/>
  <c r="E76" i="71"/>
  <c r="G74" i="71"/>
  <c r="G73" i="71"/>
  <c r="G68" i="71"/>
  <c r="G69" i="71"/>
  <c r="G33" i="76"/>
  <c r="D55" i="77"/>
  <c r="F51" i="77"/>
  <c r="F54" i="77" s="1"/>
  <c r="F50" i="77"/>
  <c r="F74" i="71"/>
  <c r="F69" i="71"/>
  <c r="D76" i="71"/>
  <c r="F70" i="71"/>
  <c r="F73" i="71"/>
  <c r="G67" i="71"/>
  <c r="E51" i="77"/>
  <c r="C55" i="77"/>
  <c r="E52" i="77"/>
  <c r="E53" i="77"/>
  <c r="F53" i="77"/>
  <c r="F99" i="74"/>
  <c r="F68" i="71"/>
  <c r="F75" i="71" s="1"/>
  <c r="F38" i="62"/>
  <c r="F71" i="44"/>
  <c r="E39" i="76"/>
  <c r="G35" i="76"/>
  <c r="G36" i="76"/>
  <c r="G31" i="76"/>
  <c r="G32" i="76"/>
  <c r="G99" i="74"/>
  <c r="F71" i="71"/>
  <c r="F52" i="77"/>
  <c r="G75" i="71" l="1"/>
  <c r="G38" i="76"/>
</calcChain>
</file>

<file path=xl/sharedStrings.xml><?xml version="1.0" encoding="utf-8"?>
<sst xmlns="http://schemas.openxmlformats.org/spreadsheetml/2006/main" count="2044" uniqueCount="582">
  <si>
    <t>Miles de dólares</t>
  </si>
  <si>
    <t>Miles de dólares de 2007</t>
  </si>
  <si>
    <t>Total</t>
  </si>
  <si>
    <t>Índice</t>
  </si>
  <si>
    <t>Descripción</t>
  </si>
  <si>
    <t xml:space="preserve">Miles de dólares </t>
  </si>
  <si>
    <t>TOTAL</t>
  </si>
  <si>
    <t>Producto</t>
  </si>
  <si>
    <t>Productos</t>
  </si>
  <si>
    <t>Otros*</t>
  </si>
  <si>
    <t>Código</t>
  </si>
  <si>
    <t>Industria</t>
  </si>
  <si>
    <t>Cuadro N°</t>
  </si>
  <si>
    <t>Contenido</t>
  </si>
  <si>
    <r>
      <rPr>
        <b/>
        <sz val="9"/>
        <color theme="1" tint="0.34998626667073579"/>
        <rFont val="Century Gothic"/>
        <family val="2"/>
      </rPr>
      <t>Elaboración</t>
    </r>
    <r>
      <rPr>
        <sz val="9"/>
        <color theme="1" tint="0.34998626667073579"/>
        <rFont val="Century Gothic"/>
        <family val="2"/>
      </rPr>
      <t>: INEC</t>
    </r>
  </si>
  <si>
    <r>
      <rPr>
        <b/>
        <sz val="9"/>
        <color theme="1" tint="0.34998626667073579"/>
        <rFont val="Century Gothic"/>
        <family val="2"/>
      </rPr>
      <t xml:space="preserve">Elaboración: </t>
    </r>
    <r>
      <rPr>
        <sz val="9"/>
        <color theme="1" tint="0.34998626667073579"/>
        <rFont val="Century Gothic"/>
        <family val="2"/>
      </rPr>
      <t>INEC</t>
    </r>
  </si>
  <si>
    <t>Notas:</t>
  </si>
  <si>
    <t>La suma de valores en los gráficos puede no coincidir con el total, debido a redondeos.</t>
  </si>
  <si>
    <r>
      <rPr>
        <b/>
        <sz val="9"/>
        <color theme="1" tint="0.34998626667073579"/>
        <rFont val="Century Gothic"/>
        <family val="2"/>
      </rPr>
      <t>Nota:</t>
    </r>
    <r>
      <rPr>
        <sz val="9"/>
        <color theme="1" tint="0.34998626667073579"/>
        <rFont val="Century Gothic"/>
        <family val="2"/>
      </rPr>
      <t xml:space="preserve"> *ISFLSH : Instituciones sin fines de lucro que sirven a los hogares</t>
    </r>
  </si>
  <si>
    <r>
      <rPr>
        <b/>
        <sz val="9"/>
        <color theme="1" tint="0.34998626667073579"/>
        <rFont val="Century Gothic"/>
        <family val="2"/>
      </rPr>
      <t>Nota:</t>
    </r>
    <r>
      <rPr>
        <sz val="9"/>
        <color theme="1" tint="0.34998626667073579"/>
        <rFont val="Century Gothic"/>
        <family val="2"/>
      </rPr>
      <t xml:space="preserve"> Otros* incluye:   Servicios odontológicos en centros de atención ambulatoria y Servicios odontológicos en hospitales y clínicas</t>
    </r>
  </si>
  <si>
    <t>Actividades de hospitales privados</t>
  </si>
  <si>
    <t>Regulación de las actividades de organismos que prestan servicios de salud</t>
  </si>
  <si>
    <t>Otras actividades relacionadas con la salud humana privados</t>
  </si>
  <si>
    <t>Actividades de planes de seguridad social de afiliación obligatoria</t>
  </si>
  <si>
    <t>Otras actividades relacionadas con la salud humana públicos</t>
  </si>
  <si>
    <t>Fabricación de productos químicos, farmacéuticos y medicamentos</t>
  </si>
  <si>
    <t>Construcción de infraestructura hospitalaria</t>
  </si>
  <si>
    <t>Actividades de servicios de medicina prepagada privados</t>
  </si>
  <si>
    <t>Fabricación de equipo médico y quirúrgico y de aparatos ortopédicos</t>
  </si>
  <si>
    <t>Actividades de seguros de enfermedad y accidentes privados</t>
  </si>
  <si>
    <t>Comercio de productos de la salud</t>
  </si>
  <si>
    <t>Fabricación de instrumentos de óptica y equipo fotográfico</t>
  </si>
  <si>
    <t>Servicios ambulatorios</t>
  </si>
  <si>
    <t>Servicios con internación</t>
  </si>
  <si>
    <t>Otros servicios de salud humana</t>
  </si>
  <si>
    <t>Servicios odontológicos</t>
  </si>
  <si>
    <t xml:space="preserve">Servicios de rectoría y administración de servicios de la salud </t>
  </si>
  <si>
    <t>Servicios de administración de planes de seguridad social de afiliación obligatoria</t>
  </si>
  <si>
    <t>Servicios de salud pública</t>
  </si>
  <si>
    <t>02.02.02</t>
  </si>
  <si>
    <t>02.01.02</t>
  </si>
  <si>
    <t>02.02.01</t>
  </si>
  <si>
    <t>03.01.02</t>
  </si>
  <si>
    <t>02.01.01</t>
  </si>
  <si>
    <t>02.04.03</t>
  </si>
  <si>
    <t>02.05.01</t>
  </si>
  <si>
    <t>01.01.01</t>
  </si>
  <si>
    <t>02.03.02</t>
  </si>
  <si>
    <t>02.05.02</t>
  </si>
  <si>
    <t>03.01.03</t>
  </si>
  <si>
    <t>03.01.04</t>
  </si>
  <si>
    <t>01.02.01</t>
  </si>
  <si>
    <t>02.04.02</t>
  </si>
  <si>
    <t>02.03.01</t>
  </si>
  <si>
    <t>03.01.01</t>
  </si>
  <si>
    <t>01.03.01</t>
  </si>
  <si>
    <t>02.04.01</t>
  </si>
  <si>
    <t>03.01.05</t>
  </si>
  <si>
    <t>03.01.06</t>
  </si>
  <si>
    <t>Servicios ambulatorios generales y especializados en centros ambulatorios</t>
  </si>
  <si>
    <t>Servicios con internación en hospitales y clínicas especializados y de especialidades</t>
  </si>
  <si>
    <t>Servicios ambulatorios generales y especializados en hospitales y clínicas</t>
  </si>
  <si>
    <t>Productos farmacéuticos</t>
  </si>
  <si>
    <t>Servicios con internación en hospitales y clínicas básicas y generales</t>
  </si>
  <si>
    <t>Otros servicios de salud humana n.c.p</t>
  </si>
  <si>
    <t>Servicios de medicina prepagada</t>
  </si>
  <si>
    <t xml:space="preserve">Servicios de rectoría y administración de la salud </t>
  </si>
  <si>
    <t>Servicios odontológicos en centros de atención ambulatoria</t>
  </si>
  <si>
    <t>Servicios de seguros de enfermedad y accidentes</t>
  </si>
  <si>
    <t>Aparatos médicos, quirúrgicos y aparatos ortopédicos</t>
  </si>
  <si>
    <t>Artículos ópticos</t>
  </si>
  <si>
    <t>Servicios de administración de la seguridad social obligatoria</t>
  </si>
  <si>
    <t>Servicios de instituciones residenciales de salud distintos de los servicios hospitalarios</t>
  </si>
  <si>
    <t>Servicios odontológicos en hospitales y clínicas</t>
  </si>
  <si>
    <t>Productos químicos inorgánicos</t>
  </si>
  <si>
    <t>Infraestructura de la salud</t>
  </si>
  <si>
    <t>Servicios de comercio</t>
  </si>
  <si>
    <t>Total de VAB de las actividades sector publico y privado</t>
  </si>
  <si>
    <r>
      <rPr>
        <b/>
        <sz val="9"/>
        <color theme="1" tint="0.34998626667073579"/>
        <rFont val="Century Gothic"/>
        <family val="2"/>
      </rPr>
      <t>Nota:</t>
    </r>
    <r>
      <rPr>
        <sz val="9"/>
        <color theme="1" tint="0.34998626667073579"/>
        <rFont val="Century Gothic"/>
        <family val="2"/>
      </rPr>
      <t xml:space="preserve"> Otros* incluye: Servicios de rectoría y administración de servicios de la salud , Servicios de administración de planes de seguridad social de afiliación obligatoria y Servicios de salud pública</t>
    </r>
  </si>
  <si>
    <t>Correspondencia de industrias y productos de la salud que conforman las Cuentas Satélite de Salud</t>
  </si>
  <si>
    <r>
      <t xml:space="preserve">Nota:  </t>
    </r>
    <r>
      <rPr>
        <sz val="9"/>
        <color theme="1" tint="0.34998626667073579"/>
        <rFont val="Century Gothic"/>
        <family val="2"/>
      </rPr>
      <t>Otros* incluye: Servicios de rectoría y administración de la salud, Servicios de administración de la seguridad social obligatoria, Servicios de salud pública, Infraestructura de la salud y Servicios de comercio</t>
    </r>
  </si>
  <si>
    <r>
      <t xml:space="preserve">Nota:  </t>
    </r>
    <r>
      <rPr>
        <sz val="9"/>
        <color theme="1" tint="0.34998626667073579"/>
        <rFont val="Century Gothic"/>
        <family val="2"/>
      </rPr>
      <t>Otros* incluye: Servicios de rectoría y administración de la salud, Servicios de administración de la seguridad social obligatoria, Servicios de salud pública, Servicios odontológicos en hospitales y clínicas, Servicios proporcionados por comadronas, enfermeros, fisioterapéutas y paramédicos, Servicios de instituciones residenciales de salud distintos de los servicios hospitalarios, Productos químicos inorgánicos, Infraestructura de la salud, Servicios de comercio</t>
    </r>
  </si>
  <si>
    <r>
      <rPr>
        <b/>
        <sz val="9"/>
        <color theme="1" tint="0.34998626667073579"/>
        <rFont val="Century Gothic"/>
        <family val="2"/>
      </rPr>
      <t>Nota:</t>
    </r>
    <r>
      <rPr>
        <sz val="9"/>
        <color theme="1" tint="0.34998626667073579"/>
        <rFont val="Century Gothic"/>
        <family val="2"/>
      </rPr>
      <t xml:space="preserve"> Otros* incluye: Servicios de salud pública, Servicios odontológicos en hospitales y clínicas,  Servicios de instituciones residenciales de salud distintos de los servicios hospitalarios y  Servicios proporcionados por comadronas, enfermeros, fisioterapéutas y paramédicos</t>
    </r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</si>
  <si>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Otros* incluye:  Servicios de salud pública, Servicios de administración de la seguridad social obligatoria, Servicios de instituciones residenciales de salud distintos de los servicios hospitalarios, Servicios odontológicos en hospitales y clínicas, Productos químicos inorgánicos,  Servicios proporcionados por comadronas, enfermeros, fisioterapéutas y paramédicos,  Infraestructura de la salud y Servicios de comercio.</t>
    </r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</si>
  <si>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Otros* incluye: Actividades de planes de seguridad social de afiliación obligatoria , Actividades de centros ambulatorios del sector público (otros sector público) y Otras actividades relacionadas con la salud humana públicos</t>
    </r>
  </si>
  <si>
    <t>INDICADORES DE OFERTA</t>
  </si>
  <si>
    <t>Producción según industrias de la salud</t>
  </si>
  <si>
    <t>1.1.1</t>
  </si>
  <si>
    <t>1.1.2</t>
  </si>
  <si>
    <t>1.1.3</t>
  </si>
  <si>
    <t>1.1.4</t>
  </si>
  <si>
    <t>1.1.5</t>
  </si>
  <si>
    <t>Cuadro N° 1.1.1</t>
  </si>
  <si>
    <t>Cuadro N° 1.1.2</t>
  </si>
  <si>
    <t>Cuadro N° 1.1.3</t>
  </si>
  <si>
    <t>Cuadro N° 1.1.4</t>
  </si>
  <si>
    <t>Cuadro N° 1.1.5</t>
  </si>
  <si>
    <t>Consumo intermedio según industrias de la salud</t>
  </si>
  <si>
    <t>1.2.1</t>
  </si>
  <si>
    <t>1.2.2</t>
  </si>
  <si>
    <t>1.2.3</t>
  </si>
  <si>
    <t>1.2.4</t>
  </si>
  <si>
    <t>1.2.5</t>
  </si>
  <si>
    <t>Cuadro N° 1.2.1</t>
  </si>
  <si>
    <t>Cuadro N° 1.2.2</t>
  </si>
  <si>
    <t>Cuadro N° 1.2.3</t>
  </si>
  <si>
    <t>Cuadro N° 1.2.4</t>
  </si>
  <si>
    <t>Cuadro N° 1.2.5</t>
  </si>
  <si>
    <t>Valor agregado bruto según industrias de la salud</t>
  </si>
  <si>
    <t>1.3.1</t>
  </si>
  <si>
    <t>1.3.2</t>
  </si>
  <si>
    <t>1.3.3</t>
  </si>
  <si>
    <t>1.3.4</t>
  </si>
  <si>
    <t>1.3.5</t>
  </si>
  <si>
    <t>Cuadro N° 1.3.1</t>
  </si>
  <si>
    <t>Cuadro N° 1.3.2</t>
  </si>
  <si>
    <t>Cuadro N° 1.3.3</t>
  </si>
  <si>
    <t>Cuadro N° 1.3.4</t>
  </si>
  <si>
    <t>Cuadro N° 1.3.5</t>
  </si>
  <si>
    <t>INDICADORES DE DEMANDA</t>
  </si>
  <si>
    <t>Gasto de consumo final de la salud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</si>
  <si>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</si>
  <si>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</si>
  <si>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</si>
  <si>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</si>
  <si>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</si>
  <si>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</si>
  <si>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</si>
  <si>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</si>
  <si>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</si>
  <si>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</si>
  <si>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</si>
  <si>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</si>
  <si>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</si>
  <si>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</si>
  <si>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</si>
  <si>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</si>
  <si>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</si>
  <si>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</si>
  <si>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</si>
  <si>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</si>
  <si>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</si>
  <si>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</si>
  <si>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</si>
  <si>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</si>
  <si>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Cuadro N° 2.1.1</t>
  </si>
  <si>
    <t>Cuadro N° 2.1.2</t>
  </si>
  <si>
    <t>Cuadro N° 2.1.3</t>
  </si>
  <si>
    <t>Cuadro N° 2.1.4</t>
  </si>
  <si>
    <t>Cuadro N° 2.1.5</t>
  </si>
  <si>
    <t>Cuadro N° 2.1.6</t>
  </si>
  <si>
    <t>Cuadro N° 2.1.7</t>
  </si>
  <si>
    <t>Cuadro N° 2.1.8</t>
  </si>
  <si>
    <t>Cuadro N° 2.1.9</t>
  </si>
  <si>
    <t>Cuadro N° 2.1.10</t>
  </si>
  <si>
    <t>Cuadro N° 2.1.11</t>
  </si>
  <si>
    <t>Cuadro N° 2.1.12</t>
  </si>
  <si>
    <t>Cuadro N° 2.1.13</t>
  </si>
  <si>
    <t>Cuadro N° 2.1.14</t>
  </si>
  <si>
    <t>Cuadro N° 2.1.15</t>
  </si>
  <si>
    <t>Cuadro N° 2.1.16</t>
  </si>
  <si>
    <t>Cuadro N° 2.1.17</t>
  </si>
  <si>
    <t>Cuadro N° 2.1.19</t>
  </si>
  <si>
    <t>Cuadro N° 2.1.20</t>
  </si>
  <si>
    <t>Cuadro N° 2.1.21</t>
  </si>
  <si>
    <t>Cuadro N° 2.1.22</t>
  </si>
  <si>
    <t>Cuadro N° 2.1.23</t>
  </si>
  <si>
    <t>Cuadro N° 2.1.24</t>
  </si>
  <si>
    <t>OTROS INDICADORES</t>
  </si>
  <si>
    <t>ANEXOS</t>
  </si>
  <si>
    <t>Cuadro N° 2.1.18</t>
  </si>
  <si>
    <t>Cuadro N° 4.1</t>
  </si>
  <si>
    <r>
      <rPr>
        <b/>
        <sz val="9"/>
        <color theme="1" tint="0.34998626667073579"/>
        <rFont val="Century Gothic"/>
        <family val="2"/>
      </rPr>
      <t>Nota</t>
    </r>
    <r>
      <rPr>
        <sz val="9"/>
        <color theme="1" tint="0.34998626667073579"/>
        <rFont val="Century Gothic"/>
        <family val="2"/>
      </rPr>
      <t>: Otros del sector público comprende hospitales de las Fuerzas Armadas, Policía Nacional y Gobierno Local</t>
    </r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</si>
  <si>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Otros* incluye:  Servicios de salud pública, Servicios de administración de planes de seguridad social de afiliación obligatoria, Infraestructura de la salud y Servicios de comercio</t>
    </r>
  </si>
  <si>
    <t>Indice</t>
  </si>
  <si>
    <t>Producción de las industrias características de la salud respecto al Producto Interno Bruto 2007-2021</t>
  </si>
  <si>
    <t>Producción según industrias características y conexas de la salud 2007-2021</t>
  </si>
  <si>
    <t>Producción de las industrias características de la salud según sector público y privado 2007-2021</t>
  </si>
  <si>
    <t>Consumo intermedio de las industrias características de la salud respecto al Producto Interno Bruto 2007-2021</t>
  </si>
  <si>
    <t>Consumo intermedio según industrias características y conexas de la salud 2007-2021</t>
  </si>
  <si>
    <t>Consumo intermedio de las industrias características de la salud según sector público y privado 2007-2021</t>
  </si>
  <si>
    <t>Valor agregado bruto (VAB) de las industrias características de la salud respecto al Producto Interno Bruto 2007-2021</t>
  </si>
  <si>
    <t>Valor agregado bruto (VAB) según industrias características y conexas de la salud 2007-2021</t>
  </si>
  <si>
    <t>Valor agregado bruto (VAB) de las industrias características de la salud según sector público y privado 2007-2021</t>
  </si>
  <si>
    <t>Gasto de consumo final total en salud respecto al Producto Interno Bruto 2007-2021</t>
  </si>
  <si>
    <t>Gasto de consumo final total en salud según productos (nivel 1) característicos y conexos 2021</t>
  </si>
  <si>
    <t>Gasto de consumo final total en salud según productos (nivel 2) característicos y conexos 2021</t>
  </si>
  <si>
    <t>Gasto de consumo final total en salud según sectores institucionales 2021</t>
  </si>
  <si>
    <t>Gasto consumo final de los hogares en salud respecto al Producto Interno Bruto 2007-2021</t>
  </si>
  <si>
    <t>Gasto de bolsillo de los hogares respecto al gasto de consumo final total en salud 2007-2021</t>
  </si>
  <si>
    <t>Gasto de consumo final de los hogares en salud respecto al gasto de consumo final efectivo de los hogares en salud 2007-2021</t>
  </si>
  <si>
    <t>Gasto de consumo final efectivo en salud 2007-2021</t>
  </si>
  <si>
    <t>Gasto de consumo final de los hogares en salud respecto al gasto de consumo final total de los hogares 2007-2021</t>
  </si>
  <si>
    <t>Gasto de consumo final de los hogares en salud según productos (nivel 1) característicos y conexos 2007-2021</t>
  </si>
  <si>
    <t>Distribución del gasto de consumo final de los hogares en salud según productos (nivel 1) característicos y conexos 2007-2021</t>
  </si>
  <si>
    <t>Gasto de consumo final de los hogares en salud según productos (nivel 2) característicos y conexos 2007-2021</t>
  </si>
  <si>
    <t>Distribución del gasto de consumo final de los hogares en salud según productos (nivel 2)  característicos y conexos 2007-2021</t>
  </si>
  <si>
    <t>Gasto consumo final del gobierno general en salud respecto al Producto Interno Bruto 2007-2021</t>
  </si>
  <si>
    <t>Gasto de consumo final del gobierno general según productos (nivel 1) de la salud 2007-2021</t>
  </si>
  <si>
    <t>Gasto de consumo final del gobierno general según productos (nivel 2) de la salud 2007-2021</t>
  </si>
  <si>
    <t>Gasto de consumo final de las ISFLSH en salud 2007-2021</t>
  </si>
  <si>
    <t>Gasto consumo final per cápita de los hogares y gobierno general 2007-2021</t>
  </si>
  <si>
    <t>Valor promedio de producción por egreso hospitalario 2007 - 2021</t>
  </si>
  <si>
    <t>Producción de las industrias características de la salud respecto al Producto Interno Bruto
Periodo 2007-2021</t>
  </si>
  <si>
    <t>Producción según industrias características y conexas de la salud
Periodo 2007-2021</t>
  </si>
  <si>
    <r>
      <rPr>
        <b/>
        <sz val="9"/>
        <color theme="1" tint="0.34998626667073579"/>
        <rFont val="Century Gothic"/>
        <family val="2"/>
      </rPr>
      <t>Fuente:</t>
    </r>
    <r>
      <rPr>
        <sz val="9"/>
        <color theme="1" tint="0.34998626667073579"/>
        <rFont val="Century Gothic"/>
        <family val="2"/>
      </rPr>
      <t xml:space="preserve"> INEC, CSS 2007-2021</t>
    </r>
  </si>
  <si>
    <t>Producción de las industrias características de la salud según sector público y privado
Periodo 2007-2021</t>
  </si>
  <si>
    <t>2021 (%)</t>
  </si>
  <si>
    <t>Consumo intermedio de las industrias características de la salud respecto al Producto Interno Bruto
Periodo 2007-2021</t>
  </si>
  <si>
    <t>Consumo intermedio según industrias características y conexas de la salud
Periodo 2007-2021</t>
  </si>
  <si>
    <t>Participación del consumo intermedio según industrias características y conexas de la salud. Periodo 2007-2021 (miles de dólares de 2007)</t>
  </si>
  <si>
    <t>Consumo intermedio de las industrias características de la salud según sector público y privado
Periodo 2007-2021</t>
  </si>
  <si>
    <t>Valor agregado bruto (VAB) de las industrias características de la salud respecto al Producto Interno Bruto
Periodo 2007-2021</t>
  </si>
  <si>
    <t>Valor agregado bruto (VAB) según industrias características y conexas de la salud
Periodo 2007-2021</t>
  </si>
  <si>
    <t>Valor agregado bruto (VAB) de las industrias características de la salud según sector público y privado
Periodo 2007-2021</t>
  </si>
  <si>
    <t>Gasto de consumo final total en salud respecto al Producto Interno Bruto
Periodo 2007-2021</t>
  </si>
  <si>
    <r>
      <rPr>
        <b/>
        <sz val="9"/>
        <color rgb="FF595959"/>
        <rFont val="Century Gothic"/>
        <family val="2"/>
      </rPr>
      <t>Fuente:</t>
    </r>
    <r>
      <rPr>
        <sz val="9"/>
        <color rgb="FF595959"/>
        <rFont val="Century Gothic"/>
        <family val="2"/>
      </rPr>
      <t xml:space="preserve"> INEC, CSS 2007-2021</t>
    </r>
  </si>
  <si>
    <t>Participación del gasto de consumo final total en salud según sectores institucionales. Año 2021 (miles de dólares de 2007)</t>
  </si>
  <si>
    <t>Gasto consumo final de los hogares en salud respecto al Producto Interno Bruto
Periodo 2007-2021</t>
  </si>
  <si>
    <t>Gasto de bolsillo de los hogares respecto al gasto de consumo final total en salud  
Periodo 2007-2021</t>
  </si>
  <si>
    <t>Gasto de consumo final de los hogares en salud respecto al gasto de consumo final efectivo de los hogares en salud
Periodo 2007-2021</t>
  </si>
  <si>
    <t>Gasto de consumo final efectivo en salud 
Periodo 2007-2021</t>
  </si>
  <si>
    <t>Gasto de consumo final de los hogares en salud respecto al gasto de consumo final total de los hogares
Periodo 2007-2021</t>
  </si>
  <si>
    <t>Gasto de consumo final de los hogares en salud según productos (nivel 1) característicos y conexos
Periodo 2007-2021</t>
  </si>
  <si>
    <t>Distribución del gasto de consumo final de los hogares en salud según productos (nivel 1) característicos y conexos
Periodo 2007 - 2021</t>
  </si>
  <si>
    <t>Gasto de consumo final de los hogares en salud según productos (nivel 2) característicos y conexos
Periodo 2007-2021</t>
  </si>
  <si>
    <t>Evolución del gasto de consumo final de los hogares en salud según productos (nivel 2) característicos y conexos. Periodo 2007-2021 (miles de dólares de 2007)</t>
  </si>
  <si>
    <t>Distribución del gasto de consumo final de los hogares en salud según productos (nivel 2)  característicos y conexos
Periodo 2007 - 2021</t>
  </si>
  <si>
    <t>Gasto consumo final del gobierno general en salud respecto al Producto Interno Bruto
Periodo 2007-2021</t>
  </si>
  <si>
    <t>Gasto de consumo final del gobierno general según productos (nivel 1) de la salud
Periodo 2007-2021</t>
  </si>
  <si>
    <t>Gasto de consumo final del gobierno general según productos (nivel 2) de la salud
Periodo 2007-2021</t>
  </si>
  <si>
    <t>Gasto de consumo final de las ISFLSH* en salud
Periodo 2007-2021</t>
  </si>
  <si>
    <t>Evolución del gasto de consumo final de las ISFLSH en salud. Periodo 2007-2021 (miles de dólares de 2007)</t>
  </si>
  <si>
    <t>Gasto consumo final per cápita de los hogares y gobierno general
Periodo 2007 - 2021</t>
  </si>
  <si>
    <t>Valor promedio de producción por egreso hospitalario
Periodo 2007 - 2021</t>
  </si>
  <si>
    <t>Producción 2021</t>
  </si>
  <si>
    <t>Números de egresos hospitalarios 2021</t>
  </si>
  <si>
    <t>Valor promedio de producción por egreso hospitalario 2021</t>
  </si>
  <si>
    <t>2019 (%)</t>
  </si>
  <si>
    <t>Producción según industrias características de la salud
Años 2019 y 2021</t>
  </si>
  <si>
    <t>Consumo intermedio según industrias características de la salud
Años 2019 y 2021</t>
  </si>
  <si>
    <t>Estructura comparativa del gasto de consumo final total en salud según sectores institucionales 2019 y 2021</t>
  </si>
  <si>
    <t>Gasto de consumo final del gobierno general según productos (nivel 1) de la salud
Años 2019 y 2021</t>
  </si>
  <si>
    <t>Gasto de consumo final del gobierno general según productos (nivel 1) de la salud 2019 y 2021</t>
  </si>
  <si>
    <t>Gasto de consumo final del gobierno general según productos (nivel 2) de la salud 2019 y 2021</t>
  </si>
  <si>
    <t>Gasto de consumo final de las  ISFLSH según productos (nivel 1) de la salud 2019 y 2021</t>
  </si>
  <si>
    <t>Gasto de consumo final de las  ISFLSH según productos (nivel 2) de la salud 2019 y 2021</t>
  </si>
  <si>
    <t>Gasto de consumo final de las  ISFLSH según productos (nivel 1) de la salud
Años 2019 y 2021</t>
  </si>
  <si>
    <t>Participación del gasto de consumo final de las  ISFLSH según productos (nivel 1) de la salud. Años 2019 y 2021 (miles de dólares de 2007)</t>
  </si>
  <si>
    <t>Producción según industrias conexas de la salud
Años 2019 y 2021</t>
  </si>
  <si>
    <t>Consumo intermedio según industrias conexas de la salud
Años 2019 y 2021</t>
  </si>
  <si>
    <t>Gasto de consumo final de las  ISFLSH según productos (nivel 2) de la salud
Años 2019 y 2021</t>
  </si>
  <si>
    <t>Producción 2019</t>
  </si>
  <si>
    <t>Valor agregado bruto (VAB) según industrias características de la salud 2019 y 2021</t>
  </si>
  <si>
    <t>Valor agregado bruto (VAB) según industrias conexas de la salud 2019 y 2021</t>
  </si>
  <si>
    <t>Consumo intermedio según industrias conexas de la salud 2019 y 2021</t>
  </si>
  <si>
    <t>Estructura del consumo intermedio según industrias características de la salud. Años 2019 y 2021 (miles de dólares de 2007)</t>
  </si>
  <si>
    <t>Producción según industrias conexas de la salud 2019 y 2021</t>
  </si>
  <si>
    <t>Producción según industrias características de la salud 2019 y 2021</t>
  </si>
  <si>
    <t>Consumo intermedio según industrias características de la salud 2019 y 2021</t>
  </si>
  <si>
    <t>Estructura de gasto de consumo final del gobierno general según productos (nivel 2) de la salud. Años 2019 y 2021 (miles de dólares de 2007)</t>
  </si>
  <si>
    <t>Gasto de consumo final del gobierno general según productos (nivel 2) de la salud
Años 2019 y 2021</t>
  </si>
  <si>
    <t>Valor promedio de producción por egreso hospitalario del sector público 
Años 2019 y 2021</t>
  </si>
  <si>
    <t>Números de egresos hospitalarios 2019</t>
  </si>
  <si>
    <t>Valor promedio de producción por egreso hospitalario 2019</t>
  </si>
  <si>
    <t>Valor promedio de producción por egreso hospitalario del sector público 2019 y 2021</t>
  </si>
  <si>
    <t>Valor promedio de producción por egreso hospitalario sector público y privado
Años 2019 y 2021</t>
  </si>
  <si>
    <t>Valor promedio de producción por egreso hospitalario sector público y privado 2019 y 2021</t>
  </si>
  <si>
    <t>Gasto de consumo final de los hogares</t>
  </si>
  <si>
    <r>
      <rPr>
        <b/>
        <sz val="9"/>
        <color rgb="FF5A5A72"/>
        <rFont val="Century Gothic"/>
        <family val="2"/>
      </rPr>
      <t xml:space="preserve">Nota: </t>
    </r>
    <r>
      <rPr>
        <sz val="9"/>
        <color rgb="FF5A5A72"/>
        <rFont val="Century Gothic"/>
        <family val="2"/>
      </rPr>
      <t>Datos PIB (BCE) año 2016 cifra semidefinitiva y datos 2017 -2021 cifra provisional</t>
    </r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</si>
  <si>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CSS 2007-2021; Banco Central del Ecuador (BCE), Cuentas Nacionales 2007-2020.</t>
    </r>
  </si>
  <si>
    <t>Participación del consumo intermedio de las industrias características de la salud según sector público y privado. Periodo 2007-2021 (miles de dólares de 2007).</t>
  </si>
  <si>
    <t>Estructura del consumo intermedio según industrias conexas de la salud. Años 2019 y 2021 (miles de dólares de 2007).</t>
  </si>
  <si>
    <t>Participación del VAB de las industrias características de la salud respecto al PIB. Periodo 2007-2021 (miles de dólares de 2007).</t>
  </si>
  <si>
    <t>Participación del VAB según industrias características y conexas de la salud. Periodo 2007-2021 (miles de dólares de 2007).</t>
  </si>
  <si>
    <r>
      <rPr>
        <b/>
        <sz val="9"/>
        <color rgb="FF5A5A72"/>
        <rFont val="Century Gothic"/>
        <family val="2"/>
      </rPr>
      <t xml:space="preserve">Nota: </t>
    </r>
    <r>
      <rPr>
        <sz val="9"/>
        <color rgb="FF5A5A72"/>
        <rFont val="Century Gothic"/>
        <family val="2"/>
      </rPr>
      <t>Datos PIB (BCE) año 2016 cifra semidefinitiva y datos 2017 -2021 cifra provisional. Gasto de consumo final publico comprende el gasto de consumo individual y colectivo del gobierno general. Gasto de consumo final privado comprende el gasto de consumo  de hogares e ISFLSH.</t>
    </r>
  </si>
  <si>
    <t>Evolución del gasto de consumo final de los hogares en salud respecto al gasto de consumo final efectivo de los hogares en salud. Periodo 2007-2021 (miles de dólares de 2007).</t>
  </si>
  <si>
    <t>Participación del gasto de consumo final efectivo en salud. Años 2019 y 2021 (miles de dólares de 2007).</t>
  </si>
  <si>
    <r>
      <rPr>
        <b/>
        <sz val="9"/>
        <color rgb="FF595959"/>
        <rFont val="Century Gothic"/>
        <family val="2"/>
      </rPr>
      <t>Nota:</t>
    </r>
    <r>
      <rPr>
        <sz val="9"/>
        <color rgb="FF595959"/>
        <rFont val="Century Gothic"/>
        <family val="2"/>
      </rPr>
      <t xml:space="preserve"> Datos GCFTH año 2016 cifra semidefinitiva; datos 2017 -2020 cifra provisional y dato 2021 estimado.</t>
    </r>
  </si>
  <si>
    <t>Anterior</t>
  </si>
  <si>
    <t>Siguiente</t>
  </si>
  <si>
    <t>Estructura del gasto de consumo final de los hogares en salud según productos (nivel 2) característicos y conexos. Años 2019 y 2021 (miles de dólares de 2007).</t>
  </si>
  <si>
    <t>Evolución del gasto de consumo final del gobierno general en salud. Periodo 2007-2021 (miles de dólares de 2007).</t>
  </si>
  <si>
    <t>Participación del gasto de consumo final de las  ISFLSH según productos (nivel 2) de la salud. Años 2019 y 2021 (miles de dólares de 2007).</t>
  </si>
  <si>
    <r>
      <rPr>
        <b/>
        <sz val="9"/>
        <color theme="1" tint="0.34998626667073579"/>
        <rFont val="Century Gothic"/>
        <family val="2"/>
      </rPr>
      <t>Fuente:</t>
    </r>
    <r>
      <rPr>
        <sz val="9"/>
        <color theme="1" tint="0.34998626667073579"/>
        <rFont val="Century Gothic"/>
        <family val="2"/>
      </rPr>
      <t xml:space="preserve"> INEC, CSS 2007-2021; Proyecciones Poblacionales 2010-2021</t>
    </r>
  </si>
  <si>
    <r>
      <rPr>
        <b/>
        <sz val="9"/>
        <color theme="1" tint="0.34998626667073579"/>
        <rFont val="Century Gothic"/>
        <family val="2"/>
      </rPr>
      <t>Fuente:</t>
    </r>
    <r>
      <rPr>
        <sz val="9"/>
        <color theme="1" tint="0.34998626667073579"/>
        <rFont val="Century Gothic"/>
        <family val="2"/>
      </rPr>
      <t xml:space="preserve"> INEC, CSS 2007-2021; Registro Estadístico de Camas y Egresos Hospitalarios 2007-2021</t>
    </r>
  </si>
  <si>
    <t>Dólares</t>
  </si>
  <si>
    <t>Participación de la producción según industrias características y conexas de la salud. Periodo 2007-2021 (miles de dólares de 2007).</t>
  </si>
  <si>
    <t>Participación de la producción de las industrias características de la salud respecto al PIB. Periodo 2007-2021 (miles de dólares de 2007).</t>
  </si>
  <si>
    <t>Estructura del VAB según industrias conexas de la salud. Años 2019 y 2021 (miles de dólares de 2007).</t>
  </si>
  <si>
    <t>Gasto nacional en servicios de salud del gobierno general respecto al Producto Interno Bruto. Periodo 2007-2021 (miles de dólares de 2007).</t>
  </si>
  <si>
    <t>Participación del gasto consumo final de los hogares en salud respecto al PIB. Periodo 2007-2021 (miles de dólares de 2007).</t>
  </si>
  <si>
    <t>Participación del gasto de bolsillo de los hogares respecto al gasto de consumo final total en salud. Periodo 2007-2021 (miles de dólares).</t>
  </si>
  <si>
    <t>Participación del gasto de consumo final de los hogares en salud respecto al gasto de consumo final total de los hogares. Periodo 2007-2021 (miles de dólares de 2007).</t>
  </si>
  <si>
    <t>Evolución del gasto de consumo final de los hogares en salud según productos (nivel 1) característicos y conexos. Periodo 2007-2021 (miles de dólares de 2007).</t>
  </si>
  <si>
    <t>Gasto de consumo final total</t>
  </si>
  <si>
    <t>Gasto de consumo final del gobierno</t>
  </si>
  <si>
    <t>Gasto de consumo final total en salud según productos (nivel 1) característicos y conexos 
Años 2019 y 2021</t>
  </si>
  <si>
    <t>Gasto de consumo final total en salud según sectores institucionales
Año 2019 y 2021</t>
  </si>
  <si>
    <t>Valor agregado bruto (VAB) según industrias conexas de la salud
Año 2019 y 2021</t>
  </si>
  <si>
    <t>Valor agregado bruto (VAB) según industrias características de la salud
Año 2019 y 2021</t>
  </si>
  <si>
    <t>Participación del consumo intermedio de las industrias características de la salud respecto al PIB. Periodo 2007-2021 (miles de dólares de 2007).</t>
  </si>
  <si>
    <t>Participación de la producción de las industrias características de la salud según sector público y privado. Periodo 2007-2021 (miles de dólares de 2007).</t>
  </si>
  <si>
    <t>Estructura de la producción según industrias conexas de la salud. Años 2019 y 2021 (miles de dólares de 2007).</t>
  </si>
  <si>
    <t>Participación del VAB de las industrias características de la salud según sector público y privado. Periodo 2007-2021 (miles de dólares de 2007).</t>
  </si>
  <si>
    <t>Participación del gasto de consumo final total en salud respecto al PIB. Periodo 2007-2021 (miles de dólares de 2007).</t>
  </si>
  <si>
    <t>Estructura del gasto de consumo final total en salud según productos (nivel 1) de la salud. Año 2021 (miles de dólares de 2007).</t>
  </si>
  <si>
    <t>Estructura del gasto de consumo final total según productos (nivel 2) de la salud. Año 2021 (miles de dólares de 2007).</t>
  </si>
  <si>
    <t>Estructura comparativa del gasto de consumo final total en salud según sectores institucionales. Años 2019 y 2021 (miles de dólares de 2007).</t>
  </si>
  <si>
    <t>Estructura comparativa del gasto de consumo final total en salud según sectores institucionales 
Años 2019 y 2021</t>
  </si>
  <si>
    <t>Estructura del gasto de consumo final de los hogares en salud según productos (nivel 1 ) característicos y conexos. Años 2019 y 2021 (miles de dólares de 2007).</t>
  </si>
  <si>
    <t>Participación del gasto consumo final del gobierno general en salud respecto al Producto Interno Bruto. Periodo 2007-2021 (miles de dólares de 2007).</t>
  </si>
  <si>
    <t>Estructura de gasto de consumo final del gobierno general según productos (nivel 1) de la salud. Años 2019 y 2021 (miles de dólares de 2007).</t>
  </si>
  <si>
    <t>Evolución del gasto consumo final per cápita de los hogares y gobierno general. Periodo 2007-2021 (dólares).</t>
  </si>
  <si>
    <t>Cuadro N° 3.1</t>
  </si>
  <si>
    <t>Cuadro N° 3.2</t>
  </si>
  <si>
    <t>Cuadro N° 3.3</t>
  </si>
  <si>
    <t xml:space="preserve">Los resultados de las CSS 2020 son semidefinitivos y 2021 provisionales. </t>
  </si>
  <si>
    <t>Participación de la producción de las industrias características de la salud respecto al PIB. Periodo 2007-2021 (miles de dólares).</t>
  </si>
  <si>
    <t>Participación de la producción según industrias características y conexas de la salud. Periodo 2007-2021 (miles de dólares).</t>
  </si>
  <si>
    <t>Participación de la producción de las industrias características de la salud según sector público y privado. Periodo 2007-2021 (miles de dólares).</t>
  </si>
  <si>
    <t>Estructura de la producción según industrias conexas de la salud. Años 2019 y 2021 (miles de dólares).</t>
  </si>
  <si>
    <t>Participación del consumo intermedio de las industrias características de la salud respecto al PIB. Periodo 2007-2021 (miles de dólares).</t>
  </si>
  <si>
    <t>Participación del consumo intermedio según industrias características y conexas de la salud. Periodo 2007-2021 (miles de dólares)</t>
  </si>
  <si>
    <t>Participación del consumo intermedio de las industrias características de la salud según sector público y privado. Periodo 2007-2021 (miles de dólares).</t>
  </si>
  <si>
    <t>Estructura del consumo intermedio según industrias características de la salud. Años 2019 y 2021 (miles de dólares)</t>
  </si>
  <si>
    <t>Gasto del consumo final del gobierno (GCFG) y de los hogares (GCFH) según productos característicos de la salud (miles de dólares). Año 2021.</t>
  </si>
  <si>
    <t>**</t>
  </si>
  <si>
    <t>*</t>
  </si>
  <si>
    <t>Estructura del consumo intermedio según industrias conexas de la salud. Años 2019 y 2021 (miles de dólares).</t>
  </si>
  <si>
    <t>Participación del VAB de las industrias características de la salud respecto al PIB. Periodo 2007-2021 (miles de dólares).</t>
  </si>
  <si>
    <t>Participación del VAB según industrias características y conexas de la salud. Periodo 2007-2021 (miles de dólares).</t>
  </si>
  <si>
    <t>Participación del VAB de las industrias características de la salud según sector público y privado. Periodo 2007-2021 (miles de dólares).</t>
  </si>
  <si>
    <t>Estructura del VAB según industrias características de la salud. Años 2019 y 2021 (miles de dólares).</t>
  </si>
  <si>
    <t>Estructura del VAB según industrias características de la salud. Años 2019 y 2021 (miles de dólares de 2007).</t>
  </si>
  <si>
    <t>Estructura del VAB según industrias conexas de la salud. Años 2019 y 2021 (miles de dólares).</t>
  </si>
  <si>
    <t>Participación del gasto de consumo final total en salud respecto al PIB. Periodo 2007-2021 (miles de dólares).</t>
  </si>
  <si>
    <t>Estructura del gasto de consumo final total en salud según productos (nivel 1) de la salud. Año 2021 (miles de dólares).</t>
  </si>
  <si>
    <t>Estructura del gasto de consumo final total según productos (nivel 2) de la salud. Año 2021 (miles de dólares).</t>
  </si>
  <si>
    <t>Participación del gasto de consumo final total en salud según sectores institucionales. Año 2021 (miles de dólares)</t>
  </si>
  <si>
    <t>Estructura comparativa del gasto de consumo final total en salud según sectores institucionales. Años 2019 y 2021 (miles de dólares).</t>
  </si>
  <si>
    <t>Gasto nacional en servicios de salud del gobierno general respecto al Producto Interno Bruto. Periodo 2007-2021 (miles de dólares).</t>
  </si>
  <si>
    <t>Participación del gasto consumo final de los hogares en salud respecto al PIB. Periodo 2007-2021 (miles de dólares).</t>
  </si>
  <si>
    <t>Evolución del gasto de consumo final de los hogares en salud respecto al gasto de consumo final efectivo de los hogares en salud. Periodo 2007-2021 (miles de dólares).</t>
  </si>
  <si>
    <t>Participación del gasto de consumo final efectivo en salud. Años 2019 y 2021 (miles de dólares).</t>
  </si>
  <si>
    <t>Participación del gasto de consumo final de los hogares en salud respecto al gasto de consumo final total de los hogares. Periodo 2007-2021 (miles de dólares).</t>
  </si>
  <si>
    <t>Evolución del gasto de consumo final de los hogares en salud según productos (nivel 1) característicos y conexos. Periodo 2007-2021 (miles de dólares).</t>
  </si>
  <si>
    <t>Estructura del gasto de consumo final de los hogares en salud según productos (nivel 1 ) característicos y conexos. Años 2019 y 2021 (miles de dólares).</t>
  </si>
  <si>
    <t>Evolución del gasto de consumo final de los hogares en salud según productos (nivel 2) característicos y conexos. Periodo 2007-2021 (miles de dólares)</t>
  </si>
  <si>
    <t>Estructura del gasto de consumo final de los hogares en salud según productos (nivel 2) característicos y conexos. Años 2019 y 2021 (miles de dólares).</t>
  </si>
  <si>
    <t xml:space="preserve"> '</t>
  </si>
  <si>
    <t>Participación del gasto consumo final del gobierno general en salud respecto al Producto Interno Bruto. Periodo 2007-2021 (miles de dólares).</t>
  </si>
  <si>
    <t>Evolución del gasto de consumo final de las ISFLSH en salud. Periodo 2007-2021 (miles de dólares)</t>
  </si>
  <si>
    <t>Estructura del gasto de consumo final total en salud (miles de dólares) según sectores público y privado. Período 2007-2021</t>
  </si>
  <si>
    <t>Estructura del gasto de consumo final total en salud (dólares de 2007) según sectores público y privado. Período 2007-2021</t>
  </si>
  <si>
    <t>Gasto de consumo total en salud</t>
  </si>
  <si>
    <t>Evolución del valor promedio de producción por egreso hospitalario. Periodo 2007 - 2021 (miles de dólares)</t>
  </si>
  <si>
    <t>Comparativo del valor promedio de producción por egreso hospitalario público y privado. Años 2019 y 2021 (miles de dólares)</t>
  </si>
  <si>
    <t>Comparativo del valor promedio de producción por egreso hospitalario del sector público. Años 2019 y 2021 (miles de dólares)</t>
  </si>
  <si>
    <t>Evolución del valor promedio de producción por egreso hospitalario. Periodo 2007 - 2021 (miles de dólares de 2007)</t>
  </si>
  <si>
    <t>Gasto de consumo final del gobierno general respecto al Producto Interno Bruto 2007-2021</t>
  </si>
  <si>
    <t>Gasto de consumo final del gobierno general respecto al Producto Interno Bruto
Periodo 2007-2021</t>
  </si>
  <si>
    <t>Producción según industrias características de la salud. Años 2019 y 2021 (miles de dólares).</t>
  </si>
  <si>
    <t>Producción según industrias características de la salud. Años 2019 y 2021 (miles de dólares de 2007).</t>
  </si>
  <si>
    <t>Gasto de consumo final total en salud según productos (nivel 2) característicos y conexos
Años 2019 y 2021</t>
  </si>
  <si>
    <t>Actividades de seguros de enfermedad y accidentes públicos</t>
  </si>
  <si>
    <t>Productos farmacéuticos y químicos</t>
  </si>
  <si>
    <t>Servicios de medicina prepagada y seguros de enfermedad y accidentes</t>
  </si>
  <si>
    <t>Aparatos médicos, ortopédicos y ópticos</t>
  </si>
  <si>
    <t>Servicios proporcionados por comadronas, enfermeros, fisioterapéutas y paramédicos</t>
  </si>
  <si>
    <t>Industria (nivel 1)</t>
  </si>
  <si>
    <t>Producto (nivel 1)</t>
  </si>
  <si>
    <t>Producto (nivel 2)</t>
  </si>
  <si>
    <t>Actividades de servicios médicos y odontológicos ambulatorios privadosprivado</t>
  </si>
  <si>
    <t>Actividades de servicios médicos y odontológicos ambulatorios públicos</t>
  </si>
  <si>
    <r>
      <rPr>
        <b/>
        <sz val="9"/>
        <color rgb="FF5A5A72"/>
        <rFont val="Century Gothic"/>
        <family val="2"/>
      </rPr>
      <t>Elaboración:</t>
    </r>
    <r>
      <rPr>
        <sz val="9"/>
        <color rgb="FF5A5A72"/>
        <rFont val="Century Gothic"/>
        <family val="2"/>
      </rPr>
      <t xml:space="preserve"> INEC.</t>
    </r>
  </si>
  <si>
    <t>Relación de las industrias de CSS con los niveles y subniveles de atención del SNS</t>
  </si>
  <si>
    <t>Industrias de la CSS</t>
  </si>
  <si>
    <t>Niveles del SNS</t>
  </si>
  <si>
    <t>Subniveles del SNS</t>
  </si>
  <si>
    <t>Regulación de las actividades de salud*</t>
  </si>
  <si>
    <t>Instituciones de rectoría, administración y programas de salud</t>
  </si>
  <si>
    <t>Instituciones de rectoria y administración de la salud</t>
  </si>
  <si>
    <t>Instituciones de investigación, control y promoción de la salud</t>
  </si>
  <si>
    <t>Programas de vacunación COVID-19</t>
  </si>
  <si>
    <t>Planes de seguridad social obligatoria</t>
  </si>
  <si>
    <t>Actividades de servicios médicos y odontológicos ambulatorios</t>
  </si>
  <si>
    <t>Primer nivel de atención</t>
  </si>
  <si>
    <t>Puestos de salud</t>
  </si>
  <si>
    <t>Consultorios generales</t>
  </si>
  <si>
    <t>Centros de salud A, B y C</t>
  </si>
  <si>
    <t>Centros de salud en centros de privación de libertad</t>
  </si>
  <si>
    <t xml:space="preserve">Centros de salud en el trabajo </t>
  </si>
  <si>
    <t>Segundo nivel de atención</t>
  </si>
  <si>
    <t>Consultorios de especialidades</t>
  </si>
  <si>
    <t>Centros de especialidades</t>
  </si>
  <si>
    <t>Hospitales del día</t>
  </si>
  <si>
    <t>Centros de atención ambulatoria en salud mental</t>
  </si>
  <si>
    <t>Tercer nivel de atención</t>
  </si>
  <si>
    <t>Centros especializados</t>
  </si>
  <si>
    <t>Actividades de hospitales</t>
  </si>
  <si>
    <t>Hospitales básicos</t>
  </si>
  <si>
    <t>Hospitales generales</t>
  </si>
  <si>
    <t>Hospitales especializados</t>
  </si>
  <si>
    <t>Hospitales de especialidades</t>
  </si>
  <si>
    <t>Otros servicios de apoyo a la salud</t>
  </si>
  <si>
    <t>Establecimientos de laboratorios, radiología e imagen</t>
  </si>
  <si>
    <t>Estableciminetos de bancos de sangre, tejidos y células</t>
  </si>
  <si>
    <t>Otros establecimientos de apoyo a la salud</t>
  </si>
  <si>
    <t>Establecimientos de atención residencial</t>
  </si>
  <si>
    <t>Establecimientos de asistencia social residenciales a la salud</t>
  </si>
  <si>
    <r>
      <rPr>
        <b/>
        <sz val="11"/>
        <color rgb="FF5A5A72"/>
        <rFont val="Century Gothic"/>
        <family val="2"/>
      </rPr>
      <t>*Nota:</t>
    </r>
    <r>
      <rPr>
        <sz val="11"/>
        <color rgb="FF5A5A72"/>
        <rFont val="Century Gothic"/>
        <family val="2"/>
      </rPr>
      <t xml:space="preserve"> La industria de regulación de las actividades de salud pública abarca las instituciones de rectoría, administración y programas de salud y regulación de planes de seguridad social</t>
    </r>
  </si>
  <si>
    <t xml:space="preserve">Consumo final efectivo de los hogares en salud </t>
  </si>
  <si>
    <t xml:space="preserve">Consumo final efectivo del gobierno en salud </t>
  </si>
  <si>
    <t xml:space="preserve">Gasto de consumo final total de los hogares (GCFTH)  </t>
  </si>
  <si>
    <t>CUADRO N° 4.2</t>
  </si>
  <si>
    <t>Producción de las industrias características de la salud</t>
  </si>
  <si>
    <t>Producto Interno Bruto (PIB)</t>
  </si>
  <si>
    <t>Producción de la salud respecto al PIB</t>
  </si>
  <si>
    <t>Producción de las industrias conexas de la salud</t>
  </si>
  <si>
    <t>Producción de las industrias características  y conexas de la salud</t>
  </si>
  <si>
    <t>Producción sector público</t>
  </si>
  <si>
    <t>Producción sector privado</t>
  </si>
  <si>
    <t>03.02.01</t>
  </si>
  <si>
    <t>Actividades de hospitales públicos (MSP)</t>
  </si>
  <si>
    <t>03.01.01</t>
  </si>
  <si>
    <t>Actividades de hospitales privados</t>
  </si>
  <si>
    <t>03.02.02</t>
  </si>
  <si>
    <t>Actividades de hospitales públicos (IESS)</t>
  </si>
  <si>
    <t>04.01.01</t>
  </si>
  <si>
    <t>Actividades de centros ambulatorios del sector privado</t>
  </si>
  <si>
    <t>04.02.01</t>
  </si>
  <si>
    <t>Actividades de centros ambulatorios del sector público (MSP)</t>
  </si>
  <si>
    <t>05.01.01</t>
  </si>
  <si>
    <t>Otras actividades relacionadas con la salud humana privados</t>
  </si>
  <si>
    <t>01.02.01</t>
  </si>
  <si>
    <t>Actividades de salud pública, vacunación COVID</t>
  </si>
  <si>
    <t>04.02.02</t>
  </si>
  <si>
    <t>Actividades de centros ambulatorios del sector público (IESS)</t>
  </si>
  <si>
    <t>Regulación de las actividades de organismos que prestan servicios de salud</t>
  </si>
  <si>
    <t>04.02.03</t>
  </si>
  <si>
    <t>Actividades de centros ambulatorios del sector público (otros sector público)</t>
  </si>
  <si>
    <t>03.02.03</t>
  </si>
  <si>
    <t>Actividades de hospitales públicos (otros sector público)</t>
  </si>
  <si>
    <t>02.03.01</t>
  </si>
  <si>
    <t>Actividades de planes de seguridad social de afiliación obligatoria</t>
  </si>
  <si>
    <t>05.02.01</t>
  </si>
  <si>
    <t>Otras actividades relacionadas con la salud humana públicos</t>
  </si>
  <si>
    <t>Total</t>
  </si>
  <si>
    <t>07.01.01</t>
  </si>
  <si>
    <t>Fabricación de productos químicos, farmacéuticos y medicamentos</t>
  </si>
  <si>
    <t>11.01.01</t>
  </si>
  <si>
    <t>Comercio de productos de la salud</t>
  </si>
  <si>
    <t>06.01.01</t>
  </si>
  <si>
    <t>Actividades de servicios de medicina prepagada privados</t>
  </si>
  <si>
    <t>10.01.01</t>
  </si>
  <si>
    <t>Construcción de infraestructura hospitalaria</t>
  </si>
  <si>
    <t>06.02.01</t>
  </si>
  <si>
    <t>Actividades de seguros de enfermedad y accidentes privados</t>
  </si>
  <si>
    <t>08.01.01</t>
  </si>
  <si>
    <t>Fabricación de equipo médico y quirúrgico y de aparatos ortopédicos</t>
  </si>
  <si>
    <t>09.01.01</t>
  </si>
  <si>
    <t>Fabricación de instrumentos de óptica y equipo fotográfico</t>
  </si>
  <si>
    <t>Consumo intermedio de las industrias características de la salud</t>
  </si>
  <si>
    <t>Consumo intermedio de la salud respecto al PIB</t>
  </si>
  <si>
    <t>Consumo intermedio de las industrias conexas de la salud</t>
  </si>
  <si>
    <t>Consumo intermedio de las industrias características  y conexas de la salud</t>
  </si>
  <si>
    <t>Consumo intermedio sector público</t>
  </si>
  <si>
    <t>Consumo intermedio  sector privado</t>
  </si>
  <si>
    <t>Consumo intermedio  de las industrias características de la salud</t>
  </si>
  <si>
    <t>Consumo intermedio  sector público</t>
  </si>
  <si>
    <t>06.03.01</t>
  </si>
  <si>
    <t>Actividades de seguros de enfermedad y accidentes públicos</t>
  </si>
  <si>
    <t>VAB de las industrias características de la salud</t>
  </si>
  <si>
    <t>VAB de la salud respecto al PIB</t>
  </si>
  <si>
    <t>VAB de las industrias conexas de la salud</t>
  </si>
  <si>
    <t>VAB de las industrias características  y conexas de la salud</t>
  </si>
  <si>
    <t>VAB sector público</t>
  </si>
  <si>
    <t>VAB sector privado</t>
  </si>
  <si>
    <t>Gasto de consumo final de los hogares</t>
  </si>
  <si>
    <t>Gasto de consumo final individual del gobierno</t>
  </si>
  <si>
    <t>Gasto de consumo final colectivo del gobierno</t>
  </si>
  <si>
    <t>Gasto de consumo final de las ISFLSH</t>
  </si>
  <si>
    <t>Gasto de consumo final total</t>
  </si>
  <si>
    <t>Gasto de consumo final total respecto al PIB</t>
  </si>
  <si>
    <t>02.02</t>
  </si>
  <si>
    <t>Servicios ambulatorios</t>
  </si>
  <si>
    <t>02.01</t>
  </si>
  <si>
    <t>Servicios con internación</t>
  </si>
  <si>
    <t>03.01</t>
  </si>
  <si>
    <t>Productos farmacéuticos y químicos</t>
  </si>
  <si>
    <t>02.04</t>
  </si>
  <si>
    <t>Otros servicios de salud humana</t>
  </si>
  <si>
    <t>01.03</t>
  </si>
  <si>
    <t>Servicios de salud pública</t>
  </si>
  <si>
    <t>02.05</t>
  </si>
  <si>
    <t>Servicios de medicina prepagada y seguros de enfermedad y accidentes</t>
  </si>
  <si>
    <t>01.01</t>
  </si>
  <si>
    <t>02.03</t>
  </si>
  <si>
    <t>Servicios odontológicos</t>
  </si>
  <si>
    <t>03.02</t>
  </si>
  <si>
    <t>Aparatos médicos, ortopédicos y ópticos</t>
  </si>
  <si>
    <t>01.02</t>
  </si>
  <si>
    <t>Servicios de administración de planes de seguridad social de afiliación obligatoria</t>
  </si>
  <si>
    <t>03.03</t>
  </si>
  <si>
    <t>Infraestructura de la salud</t>
  </si>
  <si>
    <t>03.04</t>
  </si>
  <si>
    <t>Servicios de comercio</t>
  </si>
  <si>
    <t>02.02.02</t>
  </si>
  <si>
    <t>Servicios ambulatorios generales y especializados en centros ambulatorios</t>
  </si>
  <si>
    <t>02.02.01</t>
  </si>
  <si>
    <t>Servicios ambulatorios generales y especializados en hospitales y clínicas</t>
  </si>
  <si>
    <t>03.01.02</t>
  </si>
  <si>
    <t>Productos farmacéuticos</t>
  </si>
  <si>
    <t>02.01.01</t>
  </si>
  <si>
    <t>Servicios con internación en hospitales y clínicas básicas y generales</t>
  </si>
  <si>
    <t>02.01.02</t>
  </si>
  <si>
    <t>Servicios con internación en hospitales y clínicas especializados y de especialidades</t>
  </si>
  <si>
    <t>02.04.03</t>
  </si>
  <si>
    <t>Otros servicios de salud humana n.c.p</t>
  </si>
  <si>
    <t>01.03.01</t>
  </si>
  <si>
    <t>02.05.01</t>
  </si>
  <si>
    <t>Servicios de medicina prepagada</t>
  </si>
  <si>
    <t>01.01.01</t>
  </si>
  <si>
    <t>02.03.02</t>
  </si>
  <si>
    <t>Servicios odontológicos en centros de atención ambulatoria</t>
  </si>
  <si>
    <t>02.05.02</t>
  </si>
  <si>
    <t>Servicios de seguros de enfermedad y accidentes</t>
  </si>
  <si>
    <t>03.01.03</t>
  </si>
  <si>
    <t>Aparatos médicos, quirúrgicos y aparatos ortopédicos</t>
  </si>
  <si>
    <t>03.01.04</t>
  </si>
  <si>
    <t>Artículos ópticos</t>
  </si>
  <si>
    <t>Servicios de administración de la seguridad social obligatoria</t>
  </si>
  <si>
    <t>Productos químicos inorgánicos</t>
  </si>
  <si>
    <t>02.04.02</t>
  </si>
  <si>
    <t>Servicios de instituciones residenciales de salud distintos de los servicios hospitalarios</t>
  </si>
  <si>
    <t>Servicios odontológicos en hospitales y clínicas</t>
  </si>
  <si>
    <t>02.04.01</t>
  </si>
  <si>
    <t>Servicios proporcionados por comadronas, enfermeros, fisioterapéutas y paramédicos</t>
  </si>
  <si>
    <t>03.01.05</t>
  </si>
  <si>
    <t>03.01.06</t>
  </si>
  <si>
    <t>Gasto de consumo final público en salud</t>
  </si>
  <si>
    <t>Gasto de consumo final público en salud respecto al PIB</t>
  </si>
  <si>
    <t>Gasto de consumo final privado en salud</t>
  </si>
  <si>
    <t>Gasto de consumo final privado en salud respecto al PIB</t>
  </si>
  <si>
    <t>Gasto de consumo final de los hogares en servicios característicos de la salud</t>
  </si>
  <si>
    <t>Gasto de consumo final de los hogares en bienes y servicios conexos de la salud</t>
  </si>
  <si>
    <t>Gasto de consumo final de los hogares en servicios característicos de la salud respecto al PIB</t>
  </si>
  <si>
    <t>Gasto de consumo final de los hogares en bienes y servicios conexos de la salud respecto al PIB</t>
  </si>
  <si>
    <t>Gasto de consumo final de los hogares en salud respecto al PIB</t>
  </si>
  <si>
    <t>Gasto de Bolsillo de los Hogares</t>
  </si>
  <si>
    <t>Gasto de Consumo Final Total en salud (GCFT)</t>
  </si>
  <si>
    <t>Gasto de bolsillo de los hogares respecto al gasto de consumo final total en salud</t>
  </si>
  <si>
    <t>Gasto de consumo final de los hogares (GCFH)</t>
  </si>
  <si>
    <t>Consumo final efectivo de los hogares (CFEH)</t>
  </si>
  <si>
    <t>Gasto de consumo final de los hogares respecto al gasto de consumo final efectivo de los hogares</t>
  </si>
  <si>
    <t>Consumo final efectivo en salud</t>
  </si>
  <si>
    <t>Gasto de consumo final de los hogares en salud (GCFHS)</t>
  </si>
  <si>
    <t>Gasto de consumo final total de los hogares (GCFTH)</t>
  </si>
  <si>
    <t>Gasto de consumo final de los hogares en salud respecto al gasto de consumo final total de los hogares</t>
  </si>
  <si>
    <t>Productos característicos</t>
  </si>
  <si>
    <t>Productos conexos</t>
  </si>
  <si>
    <t>Gasto de consumo final del gobierno central y local en salud</t>
  </si>
  <si>
    <t>Gasto de consumo final de los fondos de seguridad social en salud</t>
  </si>
  <si>
    <t>Gasto de consumo final del gobierno central y local en salud respecto al PIB</t>
  </si>
  <si>
    <t>Gasto de consumo final de los fondos de seguridad social en salud respecto al PIB</t>
  </si>
  <si>
    <t>Gasto de consumo final del gobierno general en salud respecto al PIB</t>
  </si>
  <si>
    <t>Gasto de Consumo Individual de Las ISFLH</t>
  </si>
  <si>
    <t>Población total</t>
  </si>
  <si>
    <t>Gasto de consumo final del gobierno</t>
  </si>
  <si>
    <t>Gasto de consumo final de los hogares per cápita</t>
  </si>
  <si>
    <t>Gasto de consumo final del gobierno per cápita</t>
  </si>
  <si>
    <t>Gasto de consumo final total per cápita</t>
  </si>
  <si>
    <t>Servicios con internación en hospitales y clínicas del sector público</t>
  </si>
  <si>
    <t>Servicios con internación en hospitales y clínicas del sector privado</t>
  </si>
  <si>
    <t>Producción total en servicios con internación en hospitales y clínicas</t>
  </si>
  <si>
    <t>Número de egresos hospitalarios</t>
  </si>
  <si>
    <t>Valor promedio de producción por egreso hospitalario</t>
  </si>
  <si>
    <t>Servicios con internación en hospitales del Ministerio de Salúd Pública (MSP)</t>
  </si>
  <si>
    <t>Servicios con internación en hospitales del Instituto Ecuatoriano de Seguridad Social (IESS)</t>
  </si>
  <si>
    <t>Servicios con internación en otros hospitales del sector público</t>
  </si>
  <si>
    <t>Valor promedio de producción por egreso hospitalario sector público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</si>
</sst>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#,"/>
    <numFmt numFmtId="165" formatCode="_(* #,##0_);_(* \(#,##0\);_(* &quot;-&quot;??_);_(@_)"/>
    <numFmt numFmtId="166" formatCode="0.0%"/>
    <numFmt numFmtId="167" formatCode="_ * #,##0_ ;_ * \-#,##0_ ;_ * &quot;-&quot;??_ ;_ @_ "/>
    <numFmt numFmtId="168" formatCode="#,##0.0"/>
    <numFmt numFmtId="169" formatCode="_-* #,##0.00\ _€_-;\-* #,##0.00\ _€_-;_-* &quot;-&quot;??\ _€_-;_-@_-"/>
    <numFmt numFmtId="170" formatCode="#,##0,"/>
    <numFmt numFmtId="171" formatCode="_(* #,##0.0_);_(* \(#,##0.0\);_(* &quot;-&quot;??_);_(@_)"/>
  </numFmts>
  <fonts count="94" x14ac:knownFonts="1">
    <font>
      <sz val="11"/>
      <color theme="1"/>
      <name val="Calibri"/>
      <family val="2"/>
      <scheme val="minor"/>
    </font>
    <font>
      <sz val="9"/>
      <color theme="1" tint="0.34998626667073579"/>
      <name val="Calibri"/>
      <family val="2"/>
    </font>
    <font>
      <sz val="11"/>
      <color rgb="FF6E6E82"/>
      <name val="Century Gothic"/>
      <family val="2"/>
    </font>
    <font>
      <sz val="11"/>
      <color theme="1"/>
      <name val="Calibri"/>
      <family val="2"/>
    </font>
    <font>
      <b/>
      <sz val="11"/>
      <color theme="1"/>
      <name val="Century Gothic"/>
      <family val="2"/>
    </font>
    <font>
      <b/>
      <sz val="11"/>
      <color rgb="FF595959"/>
      <name val="Century Gothic"/>
      <family val="2"/>
    </font>
    <font>
      <b/>
      <sz val="11"/>
      <color theme="1" tint="0.34998626667073579"/>
      <name val="Century Gothic"/>
      <family val="2"/>
    </font>
    <font>
      <b/>
      <sz val="12"/>
      <color rgb="FF646482"/>
      <name val="Century Gothic"/>
      <family val="2"/>
    </font>
    <font>
      <sz val="11"/>
      <color theme="10"/>
      <name val="Century Gothic"/>
      <family val="2"/>
    </font>
    <font>
      <b/>
      <sz val="14"/>
      <color theme="1" tint="0.34998626667073579"/>
      <name val="Century Gothic"/>
      <family val="2"/>
    </font>
    <font>
      <b/>
      <sz val="9"/>
      <color theme="1" tint="0.34998626667073579"/>
      <name val="Century Gothic"/>
      <family val="2"/>
    </font>
    <font>
      <sz val="9"/>
      <color theme="1" tint="0.34998626667073579"/>
      <name val="Century Gothic"/>
      <family val="2"/>
    </font>
    <font>
      <u/>
      <sz val="11"/>
      <color theme="10"/>
      <name val="Century Gothic"/>
      <family val="2"/>
    </font>
    <font>
      <b/>
      <sz val="11"/>
      <color rgb="FF646482"/>
      <name val="Century Gothic"/>
      <family val="2"/>
    </font>
    <font>
      <b/>
      <sz val="12"/>
      <color theme="1" tint="0.34998626667073579"/>
      <name val="Century Gothic"/>
      <family val="2"/>
    </font>
    <font>
      <sz val="11"/>
      <color rgb="FF646482"/>
      <name val="Calibri"/>
      <family val="2"/>
      <scheme val="minor"/>
    </font>
    <font>
      <sz val="10"/>
      <color rgb="FF646482"/>
      <name val="Century Gothic"/>
      <family val="2"/>
    </font>
    <font>
      <sz val="12"/>
      <color rgb="FF646482"/>
      <name val="Century Gothic"/>
      <family val="2"/>
    </font>
    <font>
      <b/>
      <sz val="14"/>
      <color rgb="FF646482"/>
      <name val="Century Gothic"/>
      <family val="2"/>
    </font>
    <font>
      <sz val="11"/>
      <color rgb="FF64647C"/>
      <name val="Century Gothic"/>
      <family val="2"/>
    </font>
    <font>
      <b/>
      <sz val="11"/>
      <color rgb="FF64647C"/>
      <name val="Century Gothic"/>
      <family val="2"/>
    </font>
    <font>
      <sz val="12"/>
      <color theme="1" tint="0.34998626667073579"/>
      <name val="Century Gothic"/>
      <family val="2"/>
    </font>
    <font>
      <sz val="9"/>
      <color rgb="FF5A5A72"/>
      <name val="Century Gothic"/>
      <family val="2"/>
    </font>
    <font>
      <b/>
      <u/>
      <sz val="11"/>
      <color rgb="FF595959"/>
      <name val="Century Gothic"/>
      <family val="2"/>
    </font>
    <font>
      <b/>
      <u/>
      <sz val="11"/>
      <color rgb="FF64647C"/>
      <name val="Century Gothic"/>
      <family val="2"/>
    </font>
    <font>
      <b/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entury Gothic"/>
      <family val="2"/>
    </font>
    <font>
      <b/>
      <sz val="8"/>
      <color theme="0"/>
      <name val="Century Gothic"/>
      <family val="2"/>
    </font>
    <font>
      <sz val="8"/>
      <color theme="0"/>
      <name val="Century Gothic"/>
      <family val="2"/>
    </font>
    <font>
      <sz val="12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i/>
      <sz val="12"/>
      <color theme="1" tint="0.34998626667073579"/>
      <name val="Century Gothic"/>
      <family val="2"/>
    </font>
    <font>
      <sz val="9"/>
      <color theme="0"/>
      <name val="Century Gothic"/>
      <family val="2"/>
    </font>
    <font>
      <sz val="8"/>
      <color theme="0"/>
      <name val="Arial Narrow"/>
      <family val="2"/>
    </font>
    <font>
      <b/>
      <sz val="12"/>
      <color rgb="FF64647C"/>
      <name val="Century Gothic"/>
      <family val="2"/>
    </font>
    <font>
      <i/>
      <sz val="9"/>
      <color theme="1" tint="0.34998626667073579"/>
      <name val="Century Gothic"/>
      <family val="2"/>
    </font>
    <font>
      <u/>
      <sz val="12"/>
      <color theme="1" tint="0.34998626667073579"/>
      <name val="Century Gothic"/>
      <family val="2"/>
    </font>
    <font>
      <sz val="9"/>
      <color rgb="FF595959"/>
      <name val="Century Gothic"/>
      <family val="2"/>
    </font>
    <font>
      <b/>
      <sz val="9"/>
      <color theme="0"/>
      <name val="Century Gothic"/>
      <family val="2"/>
    </font>
    <font>
      <sz val="11"/>
      <color theme="1" tint="0.34998626667073579"/>
      <name val="Century Gothic"/>
      <family val="2"/>
    </font>
    <font>
      <b/>
      <sz val="14"/>
      <color rgb="FF64647C"/>
      <name val="Century Gothic"/>
      <family val="2"/>
    </font>
    <font>
      <sz val="10"/>
      <color rgb="FF64647C"/>
      <name val="Century Gothic"/>
      <family val="2"/>
    </font>
    <font>
      <sz val="12"/>
      <color rgb="FF64647C"/>
      <name val="Century Gothic"/>
      <family val="2"/>
    </font>
    <font>
      <b/>
      <sz val="8"/>
      <color theme="0"/>
      <name val="Arial Narrow"/>
      <family val="2"/>
    </font>
    <font>
      <b/>
      <sz val="12"/>
      <color theme="3"/>
      <name val="Century Gothic"/>
      <family val="2"/>
    </font>
    <font>
      <b/>
      <sz val="9"/>
      <color theme="1"/>
      <name val="Century Gothic"/>
      <family val="2"/>
    </font>
    <font>
      <b/>
      <sz val="12"/>
      <color rgb="FFFF0000"/>
      <name val="Century Gothic"/>
      <family val="2"/>
    </font>
    <font>
      <sz val="12"/>
      <color rgb="FFFF0000"/>
      <name val="Century Gothic"/>
      <family val="2"/>
    </font>
    <font>
      <sz val="9"/>
      <color rgb="FFFF0000"/>
      <name val="Century Gothic"/>
      <family val="2"/>
    </font>
    <font>
      <b/>
      <sz val="9"/>
      <color rgb="FFFF0000"/>
      <name val="Century Gothic"/>
      <family val="2"/>
    </font>
    <font>
      <sz val="11"/>
      <color rgb="FF646482"/>
      <name val="Century Gothic"/>
      <family val="2"/>
    </font>
    <font>
      <sz val="11"/>
      <color theme="1" tint="0.499984740745262"/>
      <name val="Century Gothic"/>
      <family val="2"/>
    </font>
    <font>
      <sz val="11"/>
      <color theme="1"/>
      <name val="Century Gothic"/>
      <family val="2"/>
    </font>
    <font>
      <sz val="11"/>
      <color theme="0"/>
      <name val="Century Gothic"/>
      <family val="2"/>
    </font>
    <font>
      <u/>
      <sz val="11"/>
      <color theme="1" tint="0.34998626667073579"/>
      <name val="Century Gothic"/>
      <family val="2"/>
    </font>
    <font>
      <sz val="11"/>
      <color rgb="FFC00000"/>
      <name val="Century Gothic"/>
      <family val="2"/>
    </font>
    <font>
      <b/>
      <sz val="14"/>
      <color theme="0"/>
      <name val="Century Gothic"/>
      <family val="2"/>
    </font>
    <font>
      <sz val="11"/>
      <color theme="1"/>
      <name val="Calibri"/>
    </font>
    <font>
      <b/>
      <sz val="8"/>
      <color theme="1"/>
      <name val="Century Gothic"/>
      <family val="2"/>
    </font>
    <font>
      <i/>
      <sz val="9"/>
      <color theme="0"/>
      <name val="Century Gothic"/>
      <family val="2"/>
    </font>
    <font>
      <sz val="9"/>
      <color rgb="FFC00000"/>
      <name val="Century Gothic"/>
      <family val="2"/>
    </font>
    <font>
      <b/>
      <sz val="16"/>
      <color theme="0"/>
      <name val="Century Gothic"/>
      <family val="2"/>
    </font>
    <font>
      <sz val="11"/>
      <color rgb="FF002060"/>
      <name val="Century Gothic"/>
      <family val="2"/>
    </font>
    <font>
      <b/>
      <sz val="14"/>
      <color theme="1"/>
      <name val="Century Gothic"/>
      <family val="2"/>
    </font>
    <font>
      <sz val="10"/>
      <color theme="1" tint="0.34998626667073579"/>
      <name val="Century Gothic"/>
      <family val="2"/>
    </font>
    <font>
      <sz val="11"/>
      <color rgb="FFFF0000"/>
      <name val="Calibri"/>
      <family val="2"/>
      <scheme val="minor"/>
    </font>
    <font>
      <b/>
      <sz val="16"/>
      <color theme="1" tint="0.34998626667073579"/>
      <name val="Century Gothic"/>
      <family val="2"/>
    </font>
    <font>
      <sz val="8"/>
      <color theme="1"/>
      <name val="Century Gothic"/>
      <family val="2"/>
    </font>
    <font>
      <sz val="11"/>
      <color rgb="FF595959"/>
      <name val="Century Gothic"/>
      <family val="2"/>
    </font>
    <font>
      <b/>
      <sz val="20"/>
      <color theme="1" tint="0.34998626667073579"/>
      <name val="Century Gothic"/>
      <family val="2"/>
    </font>
    <font>
      <sz val="11"/>
      <color rgb="FFFF0000"/>
      <name val="Century Gothic"/>
      <family val="2"/>
    </font>
    <font>
      <b/>
      <sz val="16"/>
      <color rgb="FFFF0000"/>
      <name val="Century Gothic"/>
      <family val="2"/>
    </font>
    <font>
      <b/>
      <sz val="11"/>
      <color rgb="FFFF0000"/>
      <name val="Century Gothic"/>
      <family val="2"/>
    </font>
    <font>
      <sz val="8"/>
      <color rgb="FFFF0000"/>
      <name val="Century Gothic"/>
      <family val="2"/>
    </font>
    <font>
      <b/>
      <sz val="16"/>
      <color theme="1"/>
      <name val="Century Gothic"/>
      <family val="2"/>
    </font>
    <font>
      <sz val="14"/>
      <color rgb="FF646482"/>
      <name val="Century Gothic"/>
      <family val="2"/>
    </font>
    <font>
      <sz val="9"/>
      <color theme="1"/>
      <name val="Century Gothic"/>
      <family val="2"/>
    </font>
    <font>
      <sz val="10"/>
      <color theme="1"/>
      <name val="Century Gothic"/>
      <family val="2"/>
    </font>
    <font>
      <b/>
      <sz val="14"/>
      <color rgb="FF5A5A72"/>
      <name val="Century Gothic"/>
      <family val="2"/>
    </font>
    <font>
      <b/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11"/>
      <color rgb="FF64647C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 tint="0.34998626667073579"/>
      <name val="Century Gothic"/>
      <family val="2"/>
    </font>
    <font>
      <b/>
      <u/>
      <sz val="10"/>
      <color rgb="FF64647C"/>
      <name val="Century Gothic"/>
      <family val="2"/>
    </font>
    <font>
      <b/>
      <u/>
      <sz val="11"/>
      <color rgb="FF5A5A72"/>
      <name val="Century Gothic"/>
      <family val="2"/>
    </font>
    <font>
      <b/>
      <sz val="10"/>
      <color rgb="FF646482"/>
      <name val="Century Gothic"/>
      <family val="2"/>
    </font>
    <font>
      <sz val="11"/>
      <color rgb="FF5A5A72"/>
      <name val="Century Gothic"/>
      <family val="2"/>
    </font>
    <font>
      <b/>
      <sz val="9"/>
      <color rgb="FF595959"/>
      <name val="Century Gothic"/>
      <family val="2"/>
    </font>
    <font>
      <b/>
      <sz val="9"/>
      <color rgb="FF5A5A72"/>
      <name val="Century Gothic"/>
      <family val="2"/>
    </font>
    <font>
      <b/>
      <sz val="11"/>
      <color rgb="FF5A5A72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AEEF3"/>
        <bgColor indexed="64"/>
      </patternFill>
    </fill>
  </fills>
  <borders count="12">
    <border>
      <left/>
      <right/>
      <top/>
      <bottom/>
      <diagonal/>
    </border>
    <border>
      <left style="thin">
        <color rgb="FF33CCFF"/>
      </left>
      <right style="thin">
        <color rgb="FF33CCFF"/>
      </right>
      <top style="thin">
        <color rgb="FF33CCFF"/>
      </top>
      <bottom style="thin">
        <color rgb="FF33CCFF"/>
      </bottom>
      <diagonal/>
    </border>
    <border>
      <left style="thin">
        <color rgb="FF47CFFF"/>
      </left>
      <right style="thin">
        <color rgb="FF47CFFF"/>
      </right>
      <top style="thin">
        <color rgb="FF47CFFF"/>
      </top>
      <bottom/>
      <diagonal/>
    </border>
    <border>
      <left style="thin">
        <color rgb="FF43CEEF"/>
      </left>
      <right style="thin">
        <color rgb="FF43CEEF"/>
      </right>
      <top style="thin">
        <color rgb="FF43CEEF"/>
      </top>
      <bottom style="thin">
        <color rgb="FF43CEEF"/>
      </bottom>
      <diagonal/>
    </border>
    <border>
      <left style="thin">
        <color rgb="FF33CCFF"/>
      </left>
      <right style="thin">
        <color rgb="FF33CCFF"/>
      </right>
      <top style="thin">
        <color rgb="FF33CCFF"/>
      </top>
      <bottom/>
      <diagonal/>
    </border>
    <border>
      <left/>
      <right style="thin">
        <color rgb="FF33CCFF"/>
      </right>
      <top style="thin">
        <color rgb="FF33CCFF"/>
      </top>
      <bottom style="thin">
        <color rgb="FF33CCFF"/>
      </bottom>
      <diagonal/>
    </border>
    <border>
      <left style="thin">
        <color rgb="FF43CEEF"/>
      </left>
      <right/>
      <top style="thin">
        <color rgb="FF43CEEF"/>
      </top>
      <bottom style="thin">
        <color rgb="FF43CEEF"/>
      </bottom>
      <diagonal/>
    </border>
    <border>
      <left/>
      <right style="thin">
        <color rgb="FF43CEEF"/>
      </right>
      <top style="thin">
        <color rgb="FF43CEEF"/>
      </top>
      <bottom style="thin">
        <color rgb="FF43CEEF"/>
      </bottom>
      <diagonal/>
    </border>
    <border>
      <left style="thin">
        <color rgb="FF33CCFF"/>
      </left>
      <right/>
      <top style="thin">
        <color rgb="FF33CCFF"/>
      </top>
      <bottom style="thin">
        <color rgb="FF33CCFF"/>
      </bottom>
      <diagonal/>
    </border>
    <border>
      <left style="thin">
        <color rgb="FF07D1F9"/>
      </left>
      <right style="thin">
        <color rgb="FF07D1F9"/>
      </right>
      <top style="thin">
        <color rgb="FF07D1F9"/>
      </top>
      <bottom style="thin">
        <color rgb="FF07D1F9"/>
      </bottom>
      <diagonal/>
    </border>
    <border>
      <left style="thin">
        <color rgb="FF07D1F9"/>
      </left>
      <right style="thin">
        <color rgb="FF07D1F9"/>
      </right>
      <top style="thin">
        <color rgb="FF07D1F9"/>
      </top>
      <bottom/>
      <diagonal/>
    </border>
    <border>
      <left style="thin">
        <color rgb="FF6ACDF0"/>
      </left>
      <right style="thin">
        <color rgb="FF6ACDF0"/>
      </right>
      <top style="thin">
        <color rgb="FF6ACDF0"/>
      </top>
      <bottom style="thin">
        <color rgb="FF6ACDF0"/>
      </bottom>
      <diagonal/>
    </border>
  </borders>
  <cellStyleXfs count="1">
    <xf numFmtId="0" fontId="0" fillId="0" borderId="0"/>
  </cellStyleXfs>
  <cellXfs count="49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/>
    </xf>
    <xf numFmtId="0" fontId="3" fillId="0" borderId="0" xfId="0" applyFont="1"/>
    <xf numFmtId="0" fontId="4" fillId="0" borderId="0" xfId="0" applyFont="1"/>
    <xf numFmtId="3" fontId="5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12" fillId="2" borderId="0" xfId="0" applyFont="1" applyFill="1" applyAlignment="1">
      <alignment vertical="center"/>
    </xf>
    <xf numFmtId="0" fontId="13" fillId="0" borderId="1" xfId="0" applyFont="1" applyBorder="1" applyAlignment="1">
      <alignment horizontal="center" vertical="center"/>
    </xf>
    <xf numFmtId="164" fontId="14" fillId="2" borderId="0" xfId="0" applyNumberFormat="1" applyFont="1" applyFill="1" applyAlignment="1">
      <alignment vertical="center"/>
    </xf>
    <xf numFmtId="10" fontId="14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9" fillId="0" borderId="0" xfId="0" applyFont="1" applyAlignment="1">
      <alignment horizontal="center" wrapText="1"/>
    </xf>
    <xf numFmtId="0" fontId="7" fillId="2" borderId="0" xfId="0" applyFont="1" applyFill="1" applyAlignment="1">
      <alignment horizontal="left" vertical="center"/>
    </xf>
    <xf numFmtId="0" fontId="15" fillId="0" borderId="0" xfId="0" applyFont="1"/>
    <xf numFmtId="1" fontId="16" fillId="2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horizontal="center" vertical="center"/>
    </xf>
    <xf numFmtId="0" fontId="18" fillId="2" borderId="0" xfId="0" applyFont="1" applyFill="1" applyAlignment="1">
      <alignment vertical="center"/>
    </xf>
    <xf numFmtId="164" fontId="19" fillId="2" borderId="1" xfId="0" applyNumberFormat="1" applyFont="1" applyFill="1" applyBorder="1" applyAlignment="1">
      <alignment horizontal="justify" vertical="center" wrapText="1"/>
    </xf>
    <xf numFmtId="165" fontId="19" fillId="2" borderId="1" xfId="0" applyNumberFormat="1" applyFont="1" applyFill="1" applyBorder="1" applyAlignment="1">
      <alignment vertical="center"/>
    </xf>
    <xf numFmtId="164" fontId="20" fillId="2" borderId="1" xfId="0" applyNumberFormat="1" applyFont="1" applyFill="1" applyBorder="1" applyAlignment="1">
      <alignment horizontal="justify" vertical="center" wrapText="1"/>
    </xf>
    <xf numFmtId="166" fontId="20" fillId="2" borderId="1" xfId="0" applyNumberFormat="1" applyFont="1" applyFill="1" applyBorder="1" applyAlignment="1">
      <alignment vertical="center"/>
    </xf>
    <xf numFmtId="164" fontId="19" fillId="2" borderId="1" xfId="0" applyNumberFormat="1" applyFont="1" applyFill="1" applyBorder="1" applyAlignment="1">
      <alignment horizontal="justify" vertical="center"/>
    </xf>
    <xf numFmtId="164" fontId="20" fillId="2" borderId="1" xfId="0" applyNumberFormat="1" applyFont="1" applyFill="1" applyBorder="1" applyAlignment="1">
      <alignment horizontal="justify" vertical="center"/>
    </xf>
    <xf numFmtId="0" fontId="7" fillId="3" borderId="1" xfId="0" applyFont="1" applyFill="1" applyBorder="1" applyAlignment="1">
      <alignment horizontal="center" vertical="center"/>
    </xf>
    <xf numFmtId="4" fontId="21" fillId="2" borderId="0" xfId="0" applyNumberFormat="1" applyFont="1" applyFill="1" applyAlignment="1">
      <alignment horizontal="center" vertical="center"/>
    </xf>
    <xf numFmtId="0" fontId="22" fillId="0" borderId="0" xfId="0" applyFont="1"/>
    <xf numFmtId="164" fontId="20" fillId="2" borderId="0" xfId="0" applyNumberFormat="1" applyFont="1" applyFill="1" applyAlignment="1">
      <alignment horizontal="justify" vertical="center"/>
    </xf>
    <xf numFmtId="166" fontId="20" fillId="2" borderId="0" xfId="0" applyNumberFormat="1" applyFont="1" applyFill="1" applyAlignment="1">
      <alignment vertical="center"/>
    </xf>
    <xf numFmtId="0" fontId="22" fillId="2" borderId="0" xfId="0" applyFont="1" applyFill="1"/>
    <xf numFmtId="0" fontId="23" fillId="2" borderId="0" xfId="0" applyFont="1" applyFill="1" applyAlignment="1">
      <alignment horizontal="left"/>
    </xf>
    <xf numFmtId="0" fontId="24" fillId="2" borderId="0" xfId="0" applyFont="1" applyFill="1" applyAlignment="1">
      <alignment horizontal="right"/>
    </xf>
    <xf numFmtId="164" fontId="20" fillId="2" borderId="0" xfId="0" applyNumberFormat="1" applyFont="1" applyFill="1" applyAlignment="1">
      <alignment horizontal="justify" vertical="center" wrapText="1"/>
    </xf>
    <xf numFmtId="165" fontId="20" fillId="2" borderId="0" xfId="0" applyNumberFormat="1" applyFont="1" applyFill="1" applyAlignment="1">
      <alignment vertical="center"/>
    </xf>
    <xf numFmtId="164" fontId="4" fillId="2" borderId="0" xfId="0" applyNumberFormat="1" applyFont="1" applyFill="1" applyAlignment="1">
      <alignment horizontal="justify" vertical="center" wrapText="1"/>
    </xf>
    <xf numFmtId="165" fontId="4" fillId="2" borderId="0" xfId="0" applyNumberFormat="1" applyFont="1" applyFill="1" applyAlignment="1">
      <alignment vertical="center"/>
    </xf>
    <xf numFmtId="0" fontId="18" fillId="2" borderId="0" xfId="0" applyFont="1" applyFill="1" applyAlignment="1">
      <alignment horizontal="left" vertical="center" wrapText="1"/>
    </xf>
    <xf numFmtId="164" fontId="25" fillId="2" borderId="0" xfId="0" applyNumberFormat="1" applyFont="1" applyFill="1" applyAlignment="1">
      <alignment vertical="center"/>
    </xf>
    <xf numFmtId="10" fontId="25" fillId="2" borderId="0" xfId="0" applyNumberFormat="1" applyFont="1" applyFill="1" applyAlignment="1">
      <alignment vertical="center"/>
    </xf>
    <xf numFmtId="0" fontId="26" fillId="0" borderId="0" xfId="0" applyFont="1"/>
    <xf numFmtId="0" fontId="27" fillId="0" borderId="0" xfId="0" applyFont="1"/>
    <xf numFmtId="164" fontId="28" fillId="2" borderId="0" xfId="0" applyNumberFormat="1" applyFont="1" applyFill="1" applyAlignment="1">
      <alignment horizontal="justify" vertical="center" wrapText="1"/>
    </xf>
    <xf numFmtId="165" fontId="28" fillId="2" borderId="0" xfId="0" applyNumberFormat="1" applyFont="1" applyFill="1" applyAlignment="1">
      <alignment vertical="center"/>
    </xf>
    <xf numFmtId="165" fontId="20" fillId="2" borderId="1" xfId="0" applyNumberFormat="1" applyFont="1" applyFill="1" applyBorder="1" applyAlignment="1">
      <alignment vertical="center"/>
    </xf>
    <xf numFmtId="0" fontId="24" fillId="2" borderId="0" xfId="0" applyFont="1" applyFill="1"/>
    <xf numFmtId="0" fontId="29" fillId="0" borderId="0" xfId="0" applyFont="1" applyAlignment="1">
      <alignment horizontal="center" vertical="center"/>
    </xf>
    <xf numFmtId="16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0" fontId="31" fillId="2" borderId="0" xfId="0" applyFont="1" applyFill="1" applyAlignment="1">
      <alignment vertical="center"/>
    </xf>
    <xf numFmtId="10" fontId="32" fillId="0" borderId="0" xfId="0" applyNumberFormat="1" applyFont="1" applyAlignment="1">
      <alignment vertical="center"/>
    </xf>
    <xf numFmtId="164" fontId="32" fillId="0" borderId="0" xfId="0" applyNumberFormat="1" applyFont="1" applyAlignment="1">
      <alignment vertical="center"/>
    </xf>
    <xf numFmtId="0" fontId="32" fillId="2" borderId="0" xfId="0" applyFont="1" applyFill="1" applyAlignment="1">
      <alignment horizontal="left" vertical="center"/>
    </xf>
    <xf numFmtId="1" fontId="17" fillId="2" borderId="0" xfId="0" applyNumberFormat="1" applyFont="1" applyFill="1" applyAlignment="1">
      <alignment horizontal="right" vertical="center"/>
    </xf>
    <xf numFmtId="0" fontId="21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10" fontId="32" fillId="2" borderId="0" xfId="0" applyNumberFormat="1" applyFont="1" applyFill="1" applyAlignment="1">
      <alignment vertical="center"/>
    </xf>
    <xf numFmtId="164" fontId="32" fillId="2" borderId="0" xfId="0" applyNumberFormat="1" applyFont="1" applyFill="1" applyAlignment="1">
      <alignment vertical="center"/>
    </xf>
    <xf numFmtId="0" fontId="33" fillId="2" borderId="0" xfId="0" applyFont="1" applyFill="1" applyAlignment="1">
      <alignment vertical="center"/>
    </xf>
    <xf numFmtId="164" fontId="33" fillId="2" borderId="0" xfId="0" applyNumberFormat="1" applyFont="1" applyFill="1" applyAlignment="1">
      <alignment vertical="center"/>
    </xf>
    <xf numFmtId="166" fontId="33" fillId="2" borderId="0" xfId="0" applyNumberFormat="1" applyFont="1" applyFill="1" applyAlignment="1">
      <alignment vertical="center"/>
    </xf>
    <xf numFmtId="0" fontId="17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10" fontId="7" fillId="2" borderId="0" xfId="0" applyNumberFormat="1" applyFont="1" applyFill="1" applyAlignment="1">
      <alignment vertical="center"/>
    </xf>
    <xf numFmtId="0" fontId="29" fillId="2" borderId="0" xfId="0" applyFont="1" applyFill="1" applyAlignment="1">
      <alignment horizontal="center" vertical="center"/>
    </xf>
    <xf numFmtId="164" fontId="30" fillId="2" borderId="0" xfId="0" applyNumberFormat="1" applyFont="1" applyFill="1" applyAlignment="1">
      <alignment vertical="center"/>
    </xf>
    <xf numFmtId="166" fontId="30" fillId="2" borderId="0" xfId="0" applyNumberFormat="1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14" fillId="2" borderId="0" xfId="0" applyFont="1" applyFill="1" applyAlignment="1">
      <alignment vertical="center" wrapText="1"/>
    </xf>
    <xf numFmtId="164" fontId="21" fillId="2" borderId="0" xfId="0" applyNumberFormat="1" applyFont="1" applyFill="1" applyAlignment="1">
      <alignment vertical="center"/>
    </xf>
    <xf numFmtId="166" fontId="21" fillId="2" borderId="0" xfId="0" applyNumberFormat="1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32" fillId="2" borderId="0" xfId="0" applyFont="1" applyFill="1" applyAlignment="1">
      <alignment horizontal="left" vertical="center" wrapText="1"/>
    </xf>
    <xf numFmtId="0" fontId="32" fillId="2" borderId="0" xfId="0" applyFont="1" applyFill="1" applyAlignment="1">
      <alignment vertical="center" wrapText="1"/>
    </xf>
    <xf numFmtId="0" fontId="31" fillId="0" borderId="0" xfId="0" applyFont="1"/>
    <xf numFmtId="0" fontId="31" fillId="2" borderId="0" xfId="0" applyFont="1" applyFill="1"/>
    <xf numFmtId="164" fontId="31" fillId="2" borderId="0" xfId="0" applyNumberFormat="1" applyFont="1" applyFill="1" applyAlignment="1">
      <alignment vertical="center"/>
    </xf>
    <xf numFmtId="166" fontId="31" fillId="2" borderId="0" xfId="0" applyNumberFormat="1" applyFont="1" applyFill="1" applyAlignment="1">
      <alignment vertical="center"/>
    </xf>
    <xf numFmtId="10" fontId="31" fillId="2" borderId="0" xfId="0" applyNumberFormat="1" applyFont="1" applyFill="1" applyAlignment="1">
      <alignment vertical="center"/>
    </xf>
    <xf numFmtId="9" fontId="35" fillId="2" borderId="0" xfId="0" applyNumberFormat="1" applyFont="1" applyFill="1" applyAlignment="1">
      <alignment vertical="center"/>
    </xf>
    <xf numFmtId="10" fontId="31" fillId="0" borderId="0" xfId="0" applyNumberFormat="1" applyFont="1" applyAlignment="1">
      <alignment vertical="center"/>
    </xf>
    <xf numFmtId="1" fontId="31" fillId="0" borderId="0" xfId="0" applyNumberFormat="1" applyFont="1" applyAlignment="1">
      <alignment vertical="center"/>
    </xf>
    <xf numFmtId="0" fontId="36" fillId="0" borderId="0" xfId="0" applyFont="1" applyAlignment="1">
      <alignment vertical="center"/>
    </xf>
    <xf numFmtId="165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0" fontId="36" fillId="2" borderId="0" xfId="0" applyFont="1" applyFill="1" applyAlignment="1">
      <alignment vertical="center"/>
    </xf>
    <xf numFmtId="0" fontId="31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166" fontId="19" fillId="0" borderId="1" xfId="0" applyNumberFormat="1" applyFont="1" applyBorder="1" applyAlignment="1">
      <alignment vertical="center"/>
    </xf>
    <xf numFmtId="0" fontId="23" fillId="2" borderId="0" xfId="0" applyFont="1" applyFill="1"/>
    <xf numFmtId="1" fontId="17" fillId="2" borderId="0" xfId="0" applyNumberFormat="1" applyFont="1" applyFill="1" applyAlignment="1">
      <alignment horizontal="center" vertical="center"/>
    </xf>
    <xf numFmtId="0" fontId="18" fillId="2" borderId="0" xfId="0" applyFont="1" applyFill="1" applyAlignment="1">
      <alignment vertical="center" wrapText="1"/>
    </xf>
    <xf numFmtId="10" fontId="25" fillId="0" borderId="0" xfId="0" applyNumberFormat="1" applyFont="1" applyAlignment="1">
      <alignment vertical="center"/>
    </xf>
    <xf numFmtId="0" fontId="37" fillId="0" borderId="0" xfId="0" applyFont="1" applyAlignment="1">
      <alignment horizontal="center" vertical="center" wrapText="1"/>
    </xf>
    <xf numFmtId="3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0" fontId="25" fillId="2" borderId="0" xfId="0" applyFont="1" applyFill="1" applyAlignment="1">
      <alignment vertical="center"/>
    </xf>
    <xf numFmtId="165" fontId="31" fillId="2" borderId="0" xfId="0" applyNumberFormat="1" applyFont="1" applyFill="1" applyAlignment="1">
      <alignment vertical="center"/>
    </xf>
    <xf numFmtId="0" fontId="25" fillId="0" borderId="0" xfId="0" applyFont="1" applyAlignment="1">
      <alignment horizontal="center" vertical="center" wrapText="1"/>
    </xf>
    <xf numFmtId="0" fontId="11" fillId="2" borderId="0" xfId="0" applyFont="1" applyFill="1"/>
    <xf numFmtId="0" fontId="38" fillId="0" borderId="0" xfId="0" applyFont="1"/>
    <xf numFmtId="165" fontId="35" fillId="2" borderId="0" xfId="0" applyNumberFormat="1" applyFont="1" applyFill="1" applyAlignment="1">
      <alignment vertical="center"/>
    </xf>
    <xf numFmtId="165" fontId="32" fillId="2" borderId="0" xfId="0" applyNumberFormat="1" applyFont="1" applyFill="1" applyAlignment="1">
      <alignment vertical="center"/>
    </xf>
    <xf numFmtId="0" fontId="3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165" fontId="41" fillId="2" borderId="0" xfId="0" applyNumberFormat="1" applyFont="1" applyFill="1" applyAlignment="1">
      <alignment vertical="center"/>
    </xf>
    <xf numFmtId="0" fontId="42" fillId="0" borderId="0" xfId="0" applyFont="1"/>
    <xf numFmtId="166" fontId="42" fillId="0" borderId="0" xfId="0" applyNumberFormat="1" applyFont="1"/>
    <xf numFmtId="166" fontId="20" fillId="0" borderId="1" xfId="0" applyNumberFormat="1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vertical="center" wrapText="1"/>
    </xf>
    <xf numFmtId="3" fontId="19" fillId="0" borderId="4" xfId="0" applyNumberFormat="1" applyFont="1" applyBorder="1" applyAlignment="1">
      <alignment vertical="center"/>
    </xf>
    <xf numFmtId="166" fontId="19" fillId="0" borderId="4" xfId="0" applyNumberFormat="1" applyFont="1" applyBorder="1" applyAlignment="1">
      <alignment vertical="center"/>
    </xf>
    <xf numFmtId="3" fontId="20" fillId="0" borderId="3" xfId="0" applyNumberFormat="1" applyFont="1" applyBorder="1" applyAlignment="1">
      <alignment vertical="center"/>
    </xf>
    <xf numFmtId="166" fontId="20" fillId="0" borderId="3" xfId="0" applyNumberFormat="1" applyFont="1" applyBorder="1" applyAlignment="1">
      <alignment vertical="center"/>
    </xf>
    <xf numFmtId="3" fontId="20" fillId="0" borderId="5" xfId="0" applyNumberFormat="1" applyFont="1" applyBorder="1" applyAlignment="1">
      <alignment vertical="center"/>
    </xf>
    <xf numFmtId="3" fontId="20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3" fontId="19" fillId="0" borderId="1" xfId="0" applyNumberFormat="1" applyFont="1" applyBorder="1" applyAlignment="1">
      <alignment vertical="center"/>
    </xf>
    <xf numFmtId="0" fontId="9" fillId="2" borderId="0" xfId="0" applyFont="1" applyFill="1" applyAlignment="1">
      <alignment vertical="center"/>
    </xf>
    <xf numFmtId="0" fontId="19" fillId="0" borderId="1" xfId="0" applyFont="1" applyBorder="1" applyAlignment="1">
      <alignment vertical="center"/>
    </xf>
    <xf numFmtId="3" fontId="17" fillId="2" borderId="0" xfId="0" applyNumberFormat="1" applyFont="1" applyFill="1"/>
    <xf numFmtId="0" fontId="19" fillId="0" borderId="4" xfId="0" applyFont="1" applyBorder="1" applyAlignment="1">
      <alignment vertical="center"/>
    </xf>
    <xf numFmtId="0" fontId="3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3" fontId="4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0" fontId="18" fillId="2" borderId="0" xfId="0" applyFont="1" applyFill="1" applyAlignment="1">
      <alignment horizontal="left" vertical="center"/>
    </xf>
    <xf numFmtId="0" fontId="43" fillId="0" borderId="0" xfId="0" applyFont="1" applyAlignment="1">
      <alignment horizontal="center" wrapText="1"/>
    </xf>
    <xf numFmtId="0" fontId="37" fillId="2" borderId="0" xfId="0" applyFont="1" applyFill="1" applyAlignment="1">
      <alignment horizontal="left" vertical="center"/>
    </xf>
    <xf numFmtId="0" fontId="37" fillId="3" borderId="1" xfId="0" applyFont="1" applyFill="1" applyBorder="1" applyAlignment="1">
      <alignment horizontal="center" vertical="center"/>
    </xf>
    <xf numFmtId="1" fontId="44" fillId="2" borderId="0" xfId="0" applyNumberFormat="1" applyFont="1" applyFill="1" applyAlignment="1">
      <alignment horizontal="left" vertical="top"/>
    </xf>
    <xf numFmtId="4" fontId="45" fillId="2" borderId="0" xfId="0" applyNumberFormat="1" applyFont="1" applyFill="1" applyAlignment="1">
      <alignment horizontal="center" vertical="center"/>
    </xf>
    <xf numFmtId="164" fontId="37" fillId="2" borderId="0" xfId="0" applyNumberFormat="1" applyFont="1" applyFill="1" applyAlignment="1">
      <alignment vertical="center"/>
    </xf>
    <xf numFmtId="10" fontId="37" fillId="2" borderId="0" xfId="0" applyNumberFormat="1" applyFont="1" applyFill="1" applyAlignment="1">
      <alignment vertical="center"/>
    </xf>
    <xf numFmtId="0" fontId="43" fillId="2" borderId="0" xfId="0" applyFont="1" applyFill="1" applyAlignment="1">
      <alignment vertical="center"/>
    </xf>
    <xf numFmtId="0" fontId="24" fillId="2" borderId="0" xfId="0" applyFont="1" applyFill="1" applyAlignment="1">
      <alignment horizontal="left"/>
    </xf>
    <xf numFmtId="166" fontId="14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25" fillId="2" borderId="0" xfId="0" applyFont="1" applyFill="1" applyAlignment="1">
      <alignment vertical="center" wrapText="1"/>
    </xf>
    <xf numFmtId="0" fontId="25" fillId="2" borderId="0" xfId="0" applyFont="1" applyFill="1" applyAlignment="1">
      <alignment horizontal="left" vertical="center" wrapText="1"/>
    </xf>
    <xf numFmtId="0" fontId="46" fillId="0" borderId="0" xfId="0" applyFont="1" applyAlignment="1">
      <alignment vertical="center"/>
    </xf>
    <xf numFmtId="165" fontId="32" fillId="0" borderId="0" xfId="0" applyNumberFormat="1" applyFont="1" applyAlignment="1">
      <alignment vertical="center"/>
    </xf>
    <xf numFmtId="0" fontId="46" fillId="2" borderId="0" xfId="0" applyFont="1" applyFill="1" applyAlignment="1">
      <alignment vertical="center"/>
    </xf>
    <xf numFmtId="165" fontId="41" fillId="0" borderId="0" xfId="0" applyNumberFormat="1" applyFont="1" applyAlignment="1">
      <alignment vertical="center"/>
    </xf>
    <xf numFmtId="164" fontId="47" fillId="2" borderId="0" xfId="0" applyNumberFormat="1" applyFont="1" applyFill="1" applyAlignment="1">
      <alignment vertical="center"/>
    </xf>
    <xf numFmtId="1" fontId="32" fillId="2" borderId="0" xfId="0" applyNumberFormat="1" applyFont="1" applyFill="1" applyAlignment="1">
      <alignment vertical="center"/>
    </xf>
    <xf numFmtId="165" fontId="25" fillId="2" borderId="0" xfId="0" applyNumberFormat="1" applyFont="1" applyFill="1" applyAlignment="1">
      <alignment vertical="center"/>
    </xf>
    <xf numFmtId="165" fontId="48" fillId="0" borderId="0" xfId="0" applyNumberFormat="1" applyFont="1" applyAlignment="1">
      <alignment vertical="center"/>
    </xf>
    <xf numFmtId="166" fontId="46" fillId="2" borderId="0" xfId="0" applyNumberFormat="1" applyFont="1" applyFill="1" applyAlignment="1">
      <alignment vertical="center"/>
    </xf>
    <xf numFmtId="3" fontId="46" fillId="2" borderId="0" xfId="0" applyNumberFormat="1" applyFont="1" applyFill="1" applyAlignment="1">
      <alignment vertical="center"/>
    </xf>
    <xf numFmtId="3" fontId="46" fillId="0" borderId="0" xfId="0" applyNumberFormat="1" applyFont="1" applyAlignment="1">
      <alignment vertical="center"/>
    </xf>
    <xf numFmtId="166" fontId="46" fillId="0" borderId="0" xfId="0" applyNumberFormat="1" applyFont="1" applyAlignment="1">
      <alignment vertical="center"/>
    </xf>
    <xf numFmtId="0" fontId="32" fillId="2" borderId="0" xfId="0" applyFont="1" applyFill="1" applyAlignment="1">
      <alignment vertical="center"/>
    </xf>
    <xf numFmtId="0" fontId="49" fillId="0" borderId="0" xfId="0" applyFont="1" applyAlignment="1">
      <alignment vertical="center"/>
    </xf>
    <xf numFmtId="0" fontId="50" fillId="0" borderId="0" xfId="0" applyFont="1" applyAlignment="1">
      <alignment vertical="center"/>
    </xf>
    <xf numFmtId="0" fontId="50" fillId="2" borderId="0" xfId="0" applyFont="1" applyFill="1" applyAlignment="1">
      <alignment vertical="center"/>
    </xf>
    <xf numFmtId="165" fontId="51" fillId="2" borderId="0" xfId="0" applyNumberFormat="1" applyFont="1" applyFill="1" applyAlignment="1">
      <alignment vertical="center"/>
    </xf>
    <xf numFmtId="0" fontId="49" fillId="2" borderId="0" xfId="0" applyFont="1" applyFill="1" applyAlignment="1">
      <alignment vertical="center"/>
    </xf>
    <xf numFmtId="165" fontId="52" fillId="2" borderId="0" xfId="0" applyNumberFormat="1" applyFont="1" applyFill="1" applyAlignment="1">
      <alignment vertical="center"/>
    </xf>
    <xf numFmtId="0" fontId="32" fillId="0" borderId="0" xfId="0" applyFont="1" applyAlignment="1">
      <alignment vertical="center"/>
    </xf>
    <xf numFmtId="1" fontId="32" fillId="0" borderId="0" xfId="0" applyNumberFormat="1" applyFont="1" applyAlignment="1">
      <alignment vertical="center"/>
    </xf>
    <xf numFmtId="0" fontId="53" fillId="0" borderId="1" xfId="0" applyFont="1" applyBorder="1" applyAlignment="1">
      <alignment vertical="center" wrapText="1"/>
    </xf>
    <xf numFmtId="3" fontId="53" fillId="0" borderId="1" xfId="0" applyNumberFormat="1" applyFont="1" applyBorder="1" applyAlignment="1">
      <alignment vertical="center"/>
    </xf>
    <xf numFmtId="166" fontId="53" fillId="0" borderId="1" xfId="0" applyNumberFormat="1" applyFont="1" applyBorder="1" applyAlignment="1">
      <alignment vertical="center"/>
    </xf>
    <xf numFmtId="0" fontId="53" fillId="0" borderId="1" xfId="0" applyFont="1" applyBorder="1" applyAlignment="1">
      <alignment vertical="center"/>
    </xf>
    <xf numFmtId="3" fontId="13" fillId="0" borderId="1" xfId="0" applyNumberFormat="1" applyFont="1" applyBorder="1" applyAlignment="1">
      <alignment vertical="center"/>
    </xf>
    <xf numFmtId="166" fontId="13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3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0" fontId="53" fillId="0" borderId="1" xfId="0" applyFont="1" applyBorder="1" applyAlignment="1">
      <alignment horizontal="center" vertical="center"/>
    </xf>
    <xf numFmtId="0" fontId="17" fillId="0" borderId="0" xfId="0" applyFont="1"/>
    <xf numFmtId="0" fontId="14" fillId="0" borderId="0" xfId="0" applyFont="1" applyAlignment="1">
      <alignment horizontal="left" indent="3"/>
    </xf>
    <xf numFmtId="164" fontId="7" fillId="2" borderId="0" xfId="0" applyNumberFormat="1" applyFont="1" applyFill="1" applyAlignment="1">
      <alignment vertical="center"/>
    </xf>
    <xf numFmtId="166" fontId="7" fillId="2" borderId="0" xfId="0" applyNumberFormat="1" applyFont="1" applyFill="1" applyAlignment="1">
      <alignment vertical="center"/>
    </xf>
    <xf numFmtId="0" fontId="3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1" fontId="31" fillId="2" borderId="0" xfId="0" applyNumberFormat="1" applyFont="1" applyFill="1" applyAlignment="1">
      <alignment vertical="center"/>
    </xf>
    <xf numFmtId="10" fontId="36" fillId="2" borderId="0" xfId="0" applyNumberFormat="1" applyFont="1" applyFill="1" applyAlignment="1">
      <alignment vertical="center"/>
    </xf>
    <xf numFmtId="10" fontId="17" fillId="2" borderId="0" xfId="0" applyNumberFormat="1" applyFont="1" applyFill="1" applyAlignment="1">
      <alignment horizontal="center" vertical="center"/>
    </xf>
    <xf numFmtId="164" fontId="19" fillId="2" borderId="1" xfId="0" applyNumberFormat="1" applyFont="1" applyFill="1" applyBorder="1" applyAlignment="1">
      <alignment vertical="center"/>
    </xf>
    <xf numFmtId="164" fontId="20" fillId="2" borderId="1" xfId="0" applyNumberFormat="1" applyFont="1" applyFill="1" applyBorder="1" applyAlignment="1">
      <alignment vertical="center"/>
    </xf>
    <xf numFmtId="164" fontId="20" fillId="2" borderId="0" xfId="0" applyNumberFormat="1" applyFont="1" applyFill="1" applyAlignment="1">
      <alignment vertical="center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left" vertical="center" wrapText="1"/>
    </xf>
    <xf numFmtId="166" fontId="29" fillId="0" borderId="0" xfId="0" applyNumberFormat="1" applyFont="1" applyAlignment="1">
      <alignment horizontal="left" vertical="center" wrapText="1"/>
    </xf>
    <xf numFmtId="0" fontId="54" fillId="2" borderId="0" xfId="0" applyFont="1" applyFill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55" fillId="2" borderId="0" xfId="0" applyFont="1" applyFill="1" applyAlignment="1">
      <alignment vertical="center"/>
    </xf>
    <xf numFmtId="0" fontId="56" fillId="2" borderId="0" xfId="0" applyFont="1" applyFill="1" applyAlignment="1">
      <alignment vertical="center"/>
    </xf>
    <xf numFmtId="0" fontId="57" fillId="2" borderId="0" xfId="0" applyFont="1" applyFill="1" applyAlignment="1">
      <alignment vertical="center"/>
    </xf>
    <xf numFmtId="0" fontId="58" fillId="2" borderId="0" xfId="0" applyFont="1" applyFill="1" applyAlignment="1">
      <alignment vertical="center"/>
    </xf>
    <xf numFmtId="0" fontId="40" fillId="2" borderId="0" xfId="0" applyFont="1" applyFill="1" applyAlignment="1">
      <alignment vertical="center"/>
    </xf>
    <xf numFmtId="165" fontId="19" fillId="0" borderId="1" xfId="0" applyNumberFormat="1" applyFont="1" applyBorder="1" applyAlignment="1">
      <alignment vertical="center"/>
    </xf>
    <xf numFmtId="166" fontId="19" fillId="2" borderId="1" xfId="0" applyNumberFormat="1" applyFont="1" applyFill="1" applyBorder="1" applyAlignment="1">
      <alignment horizontal="center" vertical="center"/>
    </xf>
    <xf numFmtId="165" fontId="20" fillId="0" borderId="1" xfId="0" applyNumberFormat="1" applyFont="1" applyBorder="1" applyAlignment="1">
      <alignment vertical="center"/>
    </xf>
    <xf numFmtId="166" fontId="20" fillId="2" borderId="1" xfId="0" applyNumberFormat="1" applyFont="1" applyFill="1" applyBorder="1" applyAlignment="1">
      <alignment horizontal="center" vertical="center"/>
    </xf>
    <xf numFmtId="0" fontId="59" fillId="2" borderId="0" xfId="0" applyFont="1" applyFill="1" applyAlignment="1">
      <alignment vertical="center"/>
    </xf>
    <xf numFmtId="165" fontId="20" fillId="0" borderId="0" xfId="0" applyNumberFormat="1" applyFont="1" applyAlignment="1">
      <alignment vertical="center"/>
    </xf>
    <xf numFmtId="166" fontId="20" fillId="2" borderId="0" xfId="0" applyNumberFormat="1" applyFont="1" applyFill="1" applyAlignment="1">
      <alignment horizontal="center" vertical="center"/>
    </xf>
    <xf numFmtId="4" fontId="56" fillId="2" borderId="0" xfId="0" applyNumberFormat="1" applyFont="1" applyFill="1" applyAlignment="1">
      <alignment horizontal="center" vertical="center"/>
    </xf>
    <xf numFmtId="0" fontId="60" fillId="0" borderId="0" xfId="0" applyFont="1"/>
    <xf numFmtId="165" fontId="61" fillId="0" borderId="0" xfId="0" applyNumberFormat="1" applyFont="1" applyAlignment="1">
      <alignment horizontal="left" vertical="center" wrapText="1"/>
    </xf>
    <xf numFmtId="166" fontId="61" fillId="0" borderId="0" xfId="0" applyNumberFormat="1" applyFont="1" applyAlignment="1">
      <alignment horizontal="left" vertical="center" wrapText="1"/>
    </xf>
    <xf numFmtId="166" fontId="29" fillId="0" borderId="0" xfId="0" applyNumberFormat="1" applyFont="1" applyAlignment="1">
      <alignment horizontal="right" vertical="center" wrapText="1"/>
    </xf>
    <xf numFmtId="167" fontId="29" fillId="0" borderId="0" xfId="0" applyNumberFormat="1" applyFont="1" applyAlignment="1">
      <alignment horizontal="right" vertical="center" wrapText="1"/>
    </xf>
    <xf numFmtId="0" fontId="62" fillId="0" borderId="0" xfId="0" applyFont="1"/>
    <xf numFmtId="0" fontId="19" fillId="0" borderId="1" xfId="0" applyFont="1" applyBorder="1" applyAlignment="1">
      <alignment horizontal="center" vertical="center" wrapText="1"/>
    </xf>
    <xf numFmtId="0" fontId="64" fillId="0" borderId="0" xfId="0" applyFont="1" applyAlignment="1">
      <alignment horizontal="left" vertical="center" wrapText="1"/>
    </xf>
    <xf numFmtId="4" fontId="56" fillId="0" borderId="0" xfId="0" applyNumberFormat="1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56" fillId="0" borderId="0" xfId="0" applyFont="1" applyAlignment="1">
      <alignment horizontal="left" vertical="center"/>
    </xf>
    <xf numFmtId="165" fontId="56" fillId="0" borderId="0" xfId="0" applyNumberFormat="1" applyFont="1" applyAlignment="1">
      <alignment horizontal="left" vertical="center"/>
    </xf>
    <xf numFmtId="166" fontId="56" fillId="0" borderId="0" xfId="0" applyNumberFormat="1" applyFont="1" applyAlignment="1">
      <alignment horizontal="center" vertical="center"/>
    </xf>
    <xf numFmtId="0" fontId="65" fillId="2" borderId="0" xfId="0" applyFont="1" applyFill="1" applyAlignment="1">
      <alignment vertical="center"/>
    </xf>
    <xf numFmtId="165" fontId="56" fillId="2" borderId="0" xfId="0" applyNumberFormat="1" applyFont="1" applyFill="1" applyAlignment="1">
      <alignment vertical="center"/>
    </xf>
    <xf numFmtId="4" fontId="54" fillId="0" borderId="0" xfId="0" applyNumberFormat="1" applyFont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4" fontId="55" fillId="0" borderId="0" xfId="0" applyNumberFormat="1" applyFont="1" applyAlignment="1">
      <alignment horizontal="center" vertical="center"/>
    </xf>
    <xf numFmtId="0" fontId="55" fillId="0" borderId="0" xfId="0" applyFont="1" applyAlignment="1">
      <alignment horizontal="left" vertical="center"/>
    </xf>
    <xf numFmtId="165" fontId="55" fillId="0" borderId="0" xfId="0" applyNumberFormat="1" applyFont="1" applyAlignment="1">
      <alignment horizontal="left" vertical="center"/>
    </xf>
    <xf numFmtId="166" fontId="55" fillId="0" borderId="0" xfId="0" applyNumberFormat="1" applyFont="1" applyAlignment="1">
      <alignment horizontal="center" vertical="center"/>
    </xf>
    <xf numFmtId="166" fontId="56" fillId="2" borderId="0" xfId="0" applyNumberFormat="1" applyFont="1" applyFill="1" applyAlignment="1">
      <alignment vertical="center"/>
    </xf>
    <xf numFmtId="0" fontId="66" fillId="2" borderId="0" xfId="0" applyFont="1" applyFill="1" applyAlignment="1">
      <alignment vertical="center"/>
    </xf>
    <xf numFmtId="166" fontId="19" fillId="2" borderId="1" xfId="0" applyNumberFormat="1" applyFont="1" applyFill="1" applyBorder="1" applyAlignment="1">
      <alignment vertical="center"/>
    </xf>
    <xf numFmtId="164" fontId="28" fillId="2" borderId="0" xfId="0" applyNumberFormat="1" applyFont="1" applyFill="1" applyAlignment="1">
      <alignment horizontal="justify" vertical="center"/>
    </xf>
    <xf numFmtId="0" fontId="55" fillId="0" borderId="0" xfId="0" applyFont="1"/>
    <xf numFmtId="0" fontId="6" fillId="0" borderId="0" xfId="0" applyFont="1"/>
    <xf numFmtId="165" fontId="19" fillId="0" borderId="1" xfId="0" applyNumberFormat="1" applyFont="1" applyBorder="1" applyAlignment="1">
      <alignment horizontal="left" vertical="center"/>
    </xf>
    <xf numFmtId="165" fontId="20" fillId="0" borderId="1" xfId="0" applyNumberFormat="1" applyFont="1" applyBorder="1" applyAlignment="1">
      <alignment horizontal="left" vertical="center"/>
    </xf>
    <xf numFmtId="165" fontId="20" fillId="0" borderId="0" xfId="0" applyNumberFormat="1" applyFont="1" applyAlignment="1">
      <alignment horizontal="left" vertical="center"/>
    </xf>
    <xf numFmtId="0" fontId="40" fillId="0" borderId="0" xfId="0" applyFont="1" applyAlignment="1">
      <alignment wrapText="1"/>
    </xf>
    <xf numFmtId="0" fontId="27" fillId="2" borderId="0" xfId="0" applyFont="1" applyFill="1"/>
    <xf numFmtId="164" fontId="27" fillId="2" borderId="0" xfId="0" applyNumberFormat="1" applyFont="1" applyFill="1"/>
    <xf numFmtId="166" fontId="27" fillId="2" borderId="0" xfId="0" applyNumberFormat="1" applyFont="1" applyFill="1"/>
    <xf numFmtId="165" fontId="27" fillId="2" borderId="0" xfId="0" applyNumberFormat="1" applyFont="1" applyFill="1"/>
    <xf numFmtId="164" fontId="27" fillId="0" borderId="0" xfId="0" applyNumberFormat="1" applyFont="1"/>
    <xf numFmtId="166" fontId="27" fillId="0" borderId="0" xfId="0" applyNumberFormat="1" applyFont="1"/>
    <xf numFmtId="165" fontId="27" fillId="0" borderId="0" xfId="0" applyNumberFormat="1" applyFont="1"/>
    <xf numFmtId="164" fontId="13" fillId="2" borderId="1" xfId="0" applyNumberFormat="1" applyFont="1" applyFill="1" applyBorder="1" applyAlignment="1">
      <alignment horizontal="justify" vertical="center" wrapText="1"/>
    </xf>
    <xf numFmtId="166" fontId="13" fillId="2" borderId="1" xfId="0" applyNumberFormat="1" applyFont="1" applyFill="1" applyBorder="1" applyAlignment="1">
      <alignment vertical="center"/>
    </xf>
    <xf numFmtId="164" fontId="13" fillId="2" borderId="0" xfId="0" applyNumberFormat="1" applyFont="1" applyFill="1" applyAlignment="1">
      <alignment horizontal="justify" vertical="center" wrapText="1"/>
    </xf>
    <xf numFmtId="166" fontId="13" fillId="2" borderId="0" xfId="0" applyNumberFormat="1" applyFont="1" applyFill="1" applyAlignment="1">
      <alignment vertical="center"/>
    </xf>
    <xf numFmtId="164" fontId="19" fillId="2" borderId="1" xfId="0" applyNumberFormat="1" applyFont="1" applyFill="1" applyBorder="1" applyAlignment="1">
      <alignment vertical="center" wrapText="1"/>
    </xf>
    <xf numFmtId="164" fontId="20" fillId="2" borderId="1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left"/>
    </xf>
    <xf numFmtId="0" fontId="67" fillId="0" borderId="0" xfId="0" applyFont="1"/>
    <xf numFmtId="0" fontId="67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168" fontId="17" fillId="0" borderId="0" xfId="0" applyNumberFormat="1" applyFont="1" applyAlignment="1">
      <alignment vertical="center"/>
    </xf>
    <xf numFmtId="0" fontId="19" fillId="0" borderId="1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168" fontId="20" fillId="0" borderId="1" xfId="0" applyNumberFormat="1" applyFont="1" applyBorder="1" applyAlignment="1">
      <alignment vertical="center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justify" vertical="center" wrapText="1"/>
    </xf>
    <xf numFmtId="168" fontId="20" fillId="0" borderId="0" xfId="0" applyNumberFormat="1" applyFont="1" applyAlignment="1">
      <alignment vertical="center"/>
    </xf>
    <xf numFmtId="0" fontId="29" fillId="2" borderId="0" xfId="0" applyFont="1" applyFill="1" applyAlignment="1">
      <alignment vertical="center"/>
    </xf>
    <xf numFmtId="0" fontId="30" fillId="2" borderId="0" xfId="0" applyFont="1" applyFill="1" applyAlignment="1">
      <alignment vertical="center"/>
    </xf>
    <xf numFmtId="10" fontId="29" fillId="2" borderId="0" xfId="0" applyNumberFormat="1" applyFont="1" applyFill="1" applyAlignment="1">
      <alignment vertical="center"/>
    </xf>
    <xf numFmtId="10" fontId="9" fillId="2" borderId="0" xfId="0" applyNumberFormat="1" applyFont="1" applyFill="1" applyAlignment="1">
      <alignment vertical="center"/>
    </xf>
    <xf numFmtId="165" fontId="30" fillId="2" borderId="0" xfId="0" applyNumberFormat="1" applyFont="1" applyFill="1" applyAlignment="1">
      <alignment vertical="center"/>
    </xf>
    <xf numFmtId="0" fontId="68" fillId="0" borderId="0" xfId="0" applyFont="1"/>
    <xf numFmtId="10" fontId="33" fillId="2" borderId="0" xfId="0" applyNumberFormat="1" applyFont="1" applyFill="1" applyAlignment="1">
      <alignment vertical="center"/>
    </xf>
    <xf numFmtId="164" fontId="28" fillId="2" borderId="0" xfId="0" applyNumberFormat="1" applyFont="1" applyFill="1" applyAlignment="1">
      <alignment vertical="center"/>
    </xf>
    <xf numFmtId="10" fontId="49" fillId="2" borderId="0" xfId="0" applyNumberFormat="1" applyFont="1" applyFill="1" applyAlignment="1">
      <alignment vertical="center"/>
    </xf>
    <xf numFmtId="166" fontId="20" fillId="2" borderId="1" xfId="0" applyNumberFormat="1" applyFont="1" applyFill="1" applyBorder="1" applyAlignment="1">
      <alignment horizontal="right" vertical="center"/>
    </xf>
    <xf numFmtId="0" fontId="40" fillId="0" borderId="0" xfId="0" applyFont="1"/>
    <xf numFmtId="166" fontId="20" fillId="2" borderId="0" xfId="0" applyNumberFormat="1" applyFont="1" applyFill="1" applyAlignment="1">
      <alignment horizontal="right" vertical="center"/>
    </xf>
    <xf numFmtId="4" fontId="42" fillId="2" borderId="0" xfId="0" applyNumberFormat="1" applyFont="1" applyFill="1" applyAlignment="1">
      <alignment horizontal="center" vertical="center"/>
    </xf>
    <xf numFmtId="0" fontId="69" fillId="2" borderId="0" xfId="0" applyFont="1" applyFill="1" applyAlignment="1">
      <alignment horizontal="left" vertical="center" wrapText="1"/>
    </xf>
    <xf numFmtId="3" fontId="42" fillId="2" borderId="0" xfId="0" applyNumberFormat="1" applyFont="1" applyFill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/>
    </xf>
    <xf numFmtId="165" fontId="20" fillId="2" borderId="1" xfId="0" applyNumberFormat="1" applyFont="1" applyFill="1" applyBorder="1" applyAlignment="1">
      <alignment horizontal="right" vertical="center"/>
    </xf>
    <xf numFmtId="165" fontId="20" fillId="2" borderId="1" xfId="0" applyNumberFormat="1" applyFont="1" applyFill="1" applyBorder="1" applyAlignment="1">
      <alignment horizontal="center" vertical="center"/>
    </xf>
    <xf numFmtId="165" fontId="20" fillId="2" borderId="1" xfId="0" applyNumberFormat="1" applyFont="1" applyFill="1" applyBorder="1" applyAlignment="1">
      <alignment horizontal="left" vertical="center"/>
    </xf>
    <xf numFmtId="0" fontId="37" fillId="2" borderId="0" xfId="0" applyFont="1" applyFill="1" applyAlignment="1">
      <alignment horizontal="center" vertical="center" wrapText="1"/>
    </xf>
    <xf numFmtId="165" fontId="20" fillId="2" borderId="0" xfId="0" applyNumberFormat="1" applyFont="1" applyFill="1" applyAlignment="1">
      <alignment horizontal="center" vertical="center"/>
    </xf>
    <xf numFmtId="0" fontId="37" fillId="2" borderId="1" xfId="0" applyFont="1" applyFill="1" applyBorder="1" applyAlignment="1">
      <alignment horizontal="center" vertical="center" wrapText="1"/>
    </xf>
    <xf numFmtId="4" fontId="55" fillId="2" borderId="0" xfId="0" applyNumberFormat="1" applyFont="1" applyFill="1" applyAlignment="1">
      <alignment horizontal="center" vertical="center"/>
    </xf>
    <xf numFmtId="9" fontId="42" fillId="2" borderId="0" xfId="0" applyNumberFormat="1" applyFont="1" applyFill="1" applyAlignment="1">
      <alignment vertical="center"/>
    </xf>
    <xf numFmtId="165" fontId="55" fillId="2" borderId="0" xfId="0" applyNumberFormat="1" applyFont="1" applyFill="1" applyAlignment="1">
      <alignment vertical="center"/>
    </xf>
    <xf numFmtId="9" fontId="55" fillId="2" borderId="0" xfId="0" applyNumberFormat="1" applyFont="1" applyFill="1" applyAlignment="1">
      <alignment vertical="center"/>
    </xf>
    <xf numFmtId="165" fontId="70" fillId="2" borderId="0" xfId="0" applyNumberFormat="1" applyFont="1" applyFill="1" applyAlignment="1">
      <alignment vertical="center"/>
    </xf>
    <xf numFmtId="166" fontId="70" fillId="2" borderId="0" xfId="0" applyNumberFormat="1" applyFont="1" applyFill="1" applyAlignment="1">
      <alignment vertical="center"/>
    </xf>
    <xf numFmtId="3" fontId="56" fillId="2" borderId="0" xfId="0" applyNumberFormat="1" applyFont="1" applyFill="1" applyAlignment="1">
      <alignment horizontal="center" vertical="center"/>
    </xf>
    <xf numFmtId="3" fontId="55" fillId="2" borderId="0" xfId="0" applyNumberFormat="1" applyFont="1" applyFill="1" applyAlignment="1">
      <alignment horizontal="center" vertical="center"/>
    </xf>
    <xf numFmtId="0" fontId="70" fillId="0" borderId="0" xfId="0" applyFont="1" applyAlignment="1">
      <alignment vertical="center" wrapText="1"/>
    </xf>
    <xf numFmtId="0" fontId="71" fillId="2" borderId="0" xfId="0" applyFont="1" applyFill="1" applyAlignment="1">
      <alignment vertical="center"/>
    </xf>
    <xf numFmtId="0" fontId="64" fillId="2" borderId="0" xfId="0" applyFont="1" applyFill="1" applyAlignment="1">
      <alignment horizontal="center" vertical="center" wrapText="1"/>
    </xf>
    <xf numFmtId="0" fontId="30" fillId="2" borderId="0" xfId="0" applyFont="1" applyFill="1" applyAlignment="1">
      <alignment horizontal="center" vertical="center"/>
    </xf>
    <xf numFmtId="165" fontId="30" fillId="2" borderId="0" xfId="0" applyNumberFormat="1" applyFont="1" applyFill="1" applyAlignment="1">
      <alignment horizontal="center" vertical="center"/>
    </xf>
    <xf numFmtId="166" fontId="30" fillId="2" borderId="0" xfId="0" applyNumberFormat="1" applyFont="1" applyFill="1" applyAlignment="1">
      <alignment horizontal="center" vertical="center" wrapText="1"/>
    </xf>
    <xf numFmtId="0" fontId="28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64" fillId="2" borderId="0" xfId="0" applyFont="1" applyFill="1" applyAlignment="1">
      <alignment horizontal="left" vertical="center" wrapText="1"/>
    </xf>
    <xf numFmtId="165" fontId="29" fillId="2" borderId="0" xfId="0" applyNumberFormat="1" applyFont="1" applyFill="1" applyAlignment="1">
      <alignment vertical="center"/>
    </xf>
    <xf numFmtId="9" fontId="29" fillId="2" borderId="0" xfId="0" applyNumberFormat="1" applyFont="1" applyFill="1" applyAlignment="1">
      <alignment horizontal="center" vertical="center"/>
    </xf>
    <xf numFmtId="0" fontId="72" fillId="0" borderId="0" xfId="0" applyFont="1" applyAlignment="1">
      <alignment horizontal="left" vertical="center"/>
    </xf>
    <xf numFmtId="0" fontId="69" fillId="2" borderId="0" xfId="0" applyFont="1" applyFill="1" applyAlignment="1">
      <alignment vertical="center"/>
    </xf>
    <xf numFmtId="165" fontId="42" fillId="2" borderId="0" xfId="0" applyNumberFormat="1" applyFont="1" applyFill="1" applyAlignment="1">
      <alignment vertical="center"/>
    </xf>
    <xf numFmtId="0" fontId="18" fillId="0" borderId="0" xfId="0" applyFont="1" applyAlignment="1">
      <alignment vertical="center"/>
    </xf>
    <xf numFmtId="0" fontId="73" fillId="2" borderId="0" xfId="0" applyFont="1" applyFill="1" applyAlignment="1">
      <alignment vertical="center"/>
    </xf>
    <xf numFmtId="0" fontId="49" fillId="2" borderId="0" xfId="0" applyFont="1" applyFill="1" applyAlignment="1">
      <alignment horizontal="center" vertical="center" wrapText="1"/>
    </xf>
    <xf numFmtId="0" fontId="74" fillId="2" borderId="0" xfId="0" applyFont="1" applyFill="1" applyAlignment="1">
      <alignment horizontal="left" vertical="center" wrapText="1"/>
    </xf>
    <xf numFmtId="165" fontId="75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3" fontId="53" fillId="2" borderId="0" xfId="0" applyNumberFormat="1" applyFont="1" applyFill="1" applyAlignment="1">
      <alignment horizontal="center" vertical="center"/>
    </xf>
    <xf numFmtId="0" fontId="19" fillId="2" borderId="1" xfId="0" applyFont="1" applyFill="1" applyBorder="1" applyAlignment="1">
      <alignment vertical="center"/>
    </xf>
    <xf numFmtId="10" fontId="30" fillId="2" borderId="0" xfId="0" applyNumberFormat="1" applyFont="1" applyFill="1" applyAlignment="1">
      <alignment horizontal="center" vertical="center" wrapText="1"/>
    </xf>
    <xf numFmtId="9" fontId="30" fillId="2" borderId="0" xfId="0" applyNumberFormat="1" applyFont="1" applyFill="1" applyAlignment="1">
      <alignment vertical="center"/>
    </xf>
    <xf numFmtId="1" fontId="30" fillId="2" borderId="0" xfId="0" applyNumberFormat="1" applyFont="1" applyFill="1" applyAlignment="1">
      <alignment horizontal="center" vertical="center"/>
    </xf>
    <xf numFmtId="0" fontId="30" fillId="0" borderId="0" xfId="0" applyFont="1" applyAlignment="1">
      <alignment vertical="center" wrapText="1"/>
    </xf>
    <xf numFmtId="169" fontId="56" fillId="2" borderId="0" xfId="0" applyNumberFormat="1" applyFont="1" applyFill="1" applyAlignment="1">
      <alignment vertical="center"/>
    </xf>
    <xf numFmtId="0" fontId="76" fillId="0" borderId="0" xfId="0" applyFont="1" applyAlignment="1">
      <alignment vertical="center" wrapText="1"/>
    </xf>
    <xf numFmtId="165" fontId="76" fillId="2" borderId="0" xfId="0" applyNumberFormat="1" applyFont="1" applyFill="1" applyAlignment="1">
      <alignment vertical="center"/>
    </xf>
    <xf numFmtId="166" fontId="76" fillId="2" borderId="0" xfId="0" applyNumberFormat="1" applyFont="1" applyFill="1" applyAlignment="1">
      <alignment vertical="center"/>
    </xf>
    <xf numFmtId="3" fontId="73" fillId="2" borderId="0" xfId="0" applyNumberFormat="1" applyFont="1" applyFill="1" applyAlignment="1">
      <alignment horizontal="center" vertical="center"/>
    </xf>
    <xf numFmtId="4" fontId="73" fillId="2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77" fillId="2" borderId="0" xfId="0" applyFont="1" applyFill="1" applyAlignment="1">
      <alignment horizontal="left" vertical="center" wrapText="1"/>
    </xf>
    <xf numFmtId="0" fontId="59" fillId="0" borderId="0" xfId="0" applyFont="1" applyAlignment="1">
      <alignment horizontal="left" vertical="center"/>
    </xf>
    <xf numFmtId="165" fontId="30" fillId="0" borderId="0" xfId="0" applyNumberFormat="1" applyFont="1" applyAlignment="1">
      <alignment vertical="center" wrapText="1"/>
    </xf>
    <xf numFmtId="0" fontId="32" fillId="2" borderId="0" xfId="0" applyFont="1" applyFill="1" applyAlignment="1">
      <alignment horizontal="center" vertical="center" wrapText="1"/>
    </xf>
    <xf numFmtId="1" fontId="17" fillId="0" borderId="0" xfId="0" applyNumberFormat="1" applyFont="1" applyAlignment="1">
      <alignment horizontal="right" vertical="center"/>
    </xf>
    <xf numFmtId="165" fontId="53" fillId="2" borderId="1" xfId="0" applyNumberFormat="1" applyFont="1" applyFill="1" applyBorder="1" applyAlignment="1">
      <alignment vertical="center"/>
    </xf>
    <xf numFmtId="164" fontId="53" fillId="2" borderId="1" xfId="0" applyNumberFormat="1" applyFont="1" applyFill="1" applyBorder="1" applyAlignment="1">
      <alignment horizontal="justify" vertical="center"/>
    </xf>
    <xf numFmtId="164" fontId="13" fillId="2" borderId="1" xfId="0" applyNumberFormat="1" applyFont="1" applyFill="1" applyBorder="1" applyAlignment="1">
      <alignment horizontal="justify" vertical="center"/>
    </xf>
    <xf numFmtId="0" fontId="78" fillId="2" borderId="0" xfId="0" applyFont="1" applyFill="1" applyAlignment="1">
      <alignment vertical="center"/>
    </xf>
    <xf numFmtId="0" fontId="37" fillId="2" borderId="0" xfId="0" applyFont="1" applyFill="1" applyAlignment="1">
      <alignment horizontal="center" vertical="center"/>
    </xf>
    <xf numFmtId="0" fontId="73" fillId="0" borderId="0" xfId="0" applyFont="1" applyAlignment="1">
      <alignment vertical="center"/>
    </xf>
    <xf numFmtId="0" fontId="35" fillId="2" borderId="0" xfId="0" applyFont="1" applyFill="1" applyAlignment="1">
      <alignment horizontal="left" vertical="center"/>
    </xf>
    <xf numFmtId="166" fontId="35" fillId="2" borderId="0" xfId="0" applyNumberFormat="1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 wrapText="1"/>
    </xf>
    <xf numFmtId="0" fontId="56" fillId="0" borderId="0" xfId="0" applyFont="1" applyAlignment="1">
      <alignment vertical="center"/>
    </xf>
    <xf numFmtId="165" fontId="35" fillId="2" borderId="0" xfId="0" applyNumberFormat="1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41" fillId="2" borderId="0" xfId="0" applyFont="1" applyFill="1" applyAlignment="1">
      <alignment horizontal="left" vertical="center"/>
    </xf>
    <xf numFmtId="165" fontId="41" fillId="2" borderId="0" xfId="0" applyNumberFormat="1" applyFont="1" applyFill="1" applyAlignment="1">
      <alignment horizontal="center" vertical="center"/>
    </xf>
    <xf numFmtId="9" fontId="41" fillId="2" borderId="0" xfId="0" applyNumberFormat="1" applyFont="1" applyFill="1" applyAlignment="1">
      <alignment horizontal="center" vertical="center"/>
    </xf>
    <xf numFmtId="0" fontId="79" fillId="2" borderId="0" xfId="0" applyFont="1" applyFill="1" applyAlignment="1">
      <alignment horizontal="left" vertical="center"/>
    </xf>
    <xf numFmtId="165" fontId="48" fillId="2" borderId="0" xfId="0" applyNumberFormat="1" applyFont="1" applyFill="1" applyAlignment="1">
      <alignment horizontal="left" vertical="center"/>
    </xf>
    <xf numFmtId="166" fontId="48" fillId="2" borderId="0" xfId="0" applyNumberFormat="1" applyFont="1" applyFill="1" applyAlignment="1">
      <alignment horizontal="center" vertical="center"/>
    </xf>
    <xf numFmtId="165" fontId="79" fillId="2" borderId="0" xfId="0" applyNumberFormat="1" applyFont="1" applyFill="1" applyAlignment="1">
      <alignment horizontal="left" vertical="center"/>
    </xf>
    <xf numFmtId="166" fontId="55" fillId="2" borderId="0" xfId="0" applyNumberFormat="1" applyFont="1" applyFill="1" applyAlignment="1">
      <alignment horizontal="center" vertical="center"/>
    </xf>
    <xf numFmtId="166" fontId="80" fillId="2" borderId="0" xfId="0" applyNumberFormat="1" applyFont="1" applyFill="1" applyAlignment="1">
      <alignment horizontal="center" vertical="center"/>
    </xf>
    <xf numFmtId="165" fontId="70" fillId="2" borderId="0" xfId="0" applyNumberFormat="1" applyFont="1" applyFill="1" applyAlignment="1">
      <alignment horizontal="left" vertical="center"/>
    </xf>
    <xf numFmtId="166" fontId="55" fillId="2" borderId="0" xfId="0" applyNumberFormat="1" applyFont="1" applyFill="1" applyAlignment="1">
      <alignment vertical="center"/>
    </xf>
    <xf numFmtId="0" fontId="69" fillId="2" borderId="0" xfId="0" applyFont="1" applyFill="1" applyAlignment="1">
      <alignment vertical="center" wrapText="1"/>
    </xf>
    <xf numFmtId="165" fontId="19" fillId="0" borderId="4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 wrapText="1"/>
    </xf>
    <xf numFmtId="10" fontId="19" fillId="0" borderId="1" xfId="0" applyNumberFormat="1" applyFont="1" applyBorder="1" applyAlignment="1">
      <alignment vertical="center"/>
    </xf>
    <xf numFmtId="10" fontId="20" fillId="0" borderId="1" xfId="0" applyNumberFormat="1" applyFont="1" applyBorder="1" applyAlignment="1">
      <alignment vertical="center"/>
    </xf>
    <xf numFmtId="0" fontId="42" fillId="2" borderId="0" xfId="0" applyFont="1" applyFill="1" applyAlignment="1">
      <alignment vertical="center"/>
    </xf>
    <xf numFmtId="166" fontId="68" fillId="0" borderId="0" xfId="0" applyNumberFormat="1" applyFont="1"/>
    <xf numFmtId="0" fontId="81" fillId="2" borderId="0" xfId="0" applyFont="1" applyFill="1" applyAlignment="1">
      <alignment vertical="center" wrapText="1"/>
    </xf>
    <xf numFmtId="0" fontId="82" fillId="0" borderId="0" xfId="0" applyFont="1"/>
    <xf numFmtId="3" fontId="83" fillId="2" borderId="0" xfId="0" applyNumberFormat="1" applyFont="1" applyFill="1" applyAlignment="1">
      <alignment vertical="center" wrapText="1"/>
    </xf>
    <xf numFmtId="9" fontId="27" fillId="0" borderId="0" xfId="0" applyNumberFormat="1" applyFont="1"/>
    <xf numFmtId="166" fontId="82" fillId="0" borderId="0" xfId="0" applyNumberFormat="1" applyFont="1"/>
    <xf numFmtId="165" fontId="55" fillId="2" borderId="0" xfId="0" applyNumberFormat="1" applyFont="1" applyFill="1" applyAlignment="1">
      <alignment horizontal="right" vertical="center"/>
    </xf>
    <xf numFmtId="10" fontId="55" fillId="2" borderId="0" xfId="0" applyNumberFormat="1" applyFont="1" applyFill="1" applyAlignment="1">
      <alignment vertical="center"/>
    </xf>
    <xf numFmtId="165" fontId="41" fillId="2" borderId="0" xfId="0" applyNumberFormat="1" applyFont="1" applyFill="1" applyAlignment="1">
      <alignment horizontal="left" vertical="center"/>
    </xf>
    <xf numFmtId="166" fontId="41" fillId="2" borderId="0" xfId="0" applyNumberFormat="1" applyFont="1" applyFill="1" applyAlignment="1">
      <alignment horizontal="center" vertical="center"/>
    </xf>
    <xf numFmtId="165" fontId="35" fillId="2" borderId="0" xfId="0" applyNumberFormat="1" applyFont="1" applyFill="1" applyAlignment="1">
      <alignment horizontal="left" vertical="center"/>
    </xf>
    <xf numFmtId="165" fontId="20" fillId="0" borderId="1" xfId="0" applyNumberFormat="1" applyFont="1" applyBorder="1" applyAlignment="1">
      <alignment horizontal="right" vertical="center"/>
    </xf>
    <xf numFmtId="165" fontId="20" fillId="0" borderId="0" xfId="0" applyNumberFormat="1" applyFont="1" applyAlignment="1">
      <alignment horizontal="right" vertical="center"/>
    </xf>
    <xf numFmtId="10" fontId="20" fillId="0" borderId="0" xfId="0" applyNumberFormat="1" applyFont="1" applyAlignment="1">
      <alignment horizontal="right" vertical="center"/>
    </xf>
    <xf numFmtId="0" fontId="55" fillId="0" borderId="0" xfId="0" applyFont="1" applyAlignment="1">
      <alignment vertical="center"/>
    </xf>
    <xf numFmtId="3" fontId="19" fillId="2" borderId="1" xfId="0" applyNumberFormat="1" applyFont="1" applyFill="1" applyBorder="1" applyAlignment="1">
      <alignment horizontal="justify" vertical="center" wrapText="1"/>
    </xf>
    <xf numFmtId="165" fontId="19" fillId="2" borderId="1" xfId="0" applyNumberFormat="1" applyFont="1" applyFill="1" applyBorder="1" applyAlignment="1">
      <alignment horizontal="justify" vertical="center"/>
    </xf>
    <xf numFmtId="165" fontId="20" fillId="2" borderId="1" xfId="0" applyNumberFormat="1" applyFont="1" applyFill="1" applyBorder="1" applyAlignment="1">
      <alignment horizontal="justify" vertical="center"/>
    </xf>
    <xf numFmtId="165" fontId="20" fillId="2" borderId="0" xfId="0" applyNumberFormat="1" applyFont="1" applyFill="1" applyAlignment="1">
      <alignment horizontal="justify" vertical="center"/>
    </xf>
    <xf numFmtId="0" fontId="84" fillId="0" borderId="0" xfId="0" applyFont="1"/>
    <xf numFmtId="3" fontId="19" fillId="2" borderId="0" xfId="0" applyNumberFormat="1" applyFont="1" applyFill="1" applyAlignment="1">
      <alignment horizontal="center" vertical="center"/>
    </xf>
    <xf numFmtId="9" fontId="56" fillId="2" borderId="0" xfId="0" applyNumberFormat="1" applyFont="1" applyFill="1" applyAlignment="1">
      <alignment vertical="center"/>
    </xf>
    <xf numFmtId="0" fontId="29" fillId="2" borderId="0" xfId="0" applyFont="1" applyFill="1" applyAlignment="1">
      <alignment horizontal="center" vertical="center" wrapText="1"/>
    </xf>
    <xf numFmtId="0" fontId="30" fillId="2" borderId="0" xfId="0" applyFont="1" applyFill="1" applyAlignment="1">
      <alignment vertical="center" wrapText="1"/>
    </xf>
    <xf numFmtId="166" fontId="30" fillId="2" borderId="0" xfId="0" applyNumberFormat="1" applyFont="1" applyFill="1"/>
    <xf numFmtId="165" fontId="30" fillId="2" borderId="0" xfId="0" applyNumberFormat="1" applyFont="1" applyFill="1" applyAlignment="1">
      <alignment vertical="center" wrapText="1"/>
    </xf>
    <xf numFmtId="3" fontId="30" fillId="2" borderId="0" xfId="0" applyNumberFormat="1" applyFont="1" applyFill="1" applyAlignment="1">
      <alignment horizontal="center" vertical="center"/>
    </xf>
    <xf numFmtId="165" fontId="29" fillId="2" borderId="0" xfId="0" applyNumberFormat="1" applyFont="1" applyFill="1" applyAlignment="1">
      <alignment vertical="center" wrapText="1"/>
    </xf>
    <xf numFmtId="165" fontId="20" fillId="2" borderId="0" xfId="0" applyNumberFormat="1" applyFont="1" applyFill="1" applyAlignment="1">
      <alignment horizontal="right" vertical="center"/>
    </xf>
    <xf numFmtId="10" fontId="20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29" fillId="2" borderId="0" xfId="0" applyFont="1" applyFill="1" applyAlignment="1">
      <alignment vertical="center" wrapText="1"/>
    </xf>
    <xf numFmtId="9" fontId="29" fillId="2" borderId="0" xfId="0" applyNumberFormat="1" applyFont="1" applyFill="1" applyAlignment="1">
      <alignment vertical="center" wrapText="1"/>
    </xf>
    <xf numFmtId="0" fontId="85" fillId="0" borderId="0" xfId="0" applyFont="1"/>
    <xf numFmtId="0" fontId="70" fillId="2" borderId="0" xfId="0" applyFont="1" applyFill="1" applyAlignment="1">
      <alignment vertical="center"/>
    </xf>
    <xf numFmtId="3" fontId="70" fillId="2" borderId="0" xfId="0" applyNumberFormat="1" applyFont="1" applyFill="1" applyAlignment="1">
      <alignment horizontal="center" vertical="center"/>
    </xf>
    <xf numFmtId="165" fontId="61" fillId="0" borderId="0" xfId="0" applyNumberFormat="1" applyFont="1" applyAlignment="1">
      <alignment vertical="center" wrapText="1"/>
    </xf>
    <xf numFmtId="166" fontId="70" fillId="0" borderId="0" xfId="0" applyNumberFormat="1" applyFont="1"/>
    <xf numFmtId="9" fontId="61" fillId="0" borderId="0" xfId="0" applyNumberFormat="1" applyFont="1" applyAlignment="1">
      <alignment horizontal="right" vertical="center"/>
    </xf>
    <xf numFmtId="165" fontId="29" fillId="0" borderId="0" xfId="0" applyNumberFormat="1" applyFont="1" applyAlignment="1">
      <alignment vertical="center" wrapText="1"/>
    </xf>
    <xf numFmtId="166" fontId="30" fillId="0" borderId="0" xfId="0" applyNumberFormat="1" applyFont="1"/>
    <xf numFmtId="9" fontId="29" fillId="0" borderId="0" xfId="0" applyNumberFormat="1" applyFont="1" applyAlignment="1">
      <alignment horizontal="right" vertical="center"/>
    </xf>
    <xf numFmtId="170" fontId="42" fillId="0" borderId="0" xfId="0" applyNumberFormat="1" applyFont="1" applyAlignment="1">
      <alignment horizontal="right"/>
    </xf>
    <xf numFmtId="0" fontId="21" fillId="0" borderId="0" xfId="0" applyFont="1"/>
    <xf numFmtId="171" fontId="20" fillId="0" borderId="1" xfId="0" applyNumberFormat="1" applyFont="1" applyBorder="1" applyAlignment="1">
      <alignment horizontal="left" vertical="center"/>
    </xf>
    <xf numFmtId="0" fontId="11" fillId="2" borderId="0" xfId="0" applyFont="1" applyFill="1" applyAlignment="1">
      <alignment horizontal="left"/>
    </xf>
    <xf numFmtId="171" fontId="20" fillId="0" borderId="0" xfId="0" applyNumberFormat="1" applyFont="1" applyAlignment="1">
      <alignment horizontal="left" vertical="center"/>
    </xf>
    <xf numFmtId="0" fontId="18" fillId="0" borderId="0" xfId="0" applyFont="1"/>
    <xf numFmtId="0" fontId="42" fillId="0" borderId="0" xfId="0" applyFont="1" applyAlignment="1">
      <alignment horizontal="left"/>
    </xf>
    <xf numFmtId="0" fontId="53" fillId="0" borderId="0" xfId="0" applyFont="1"/>
    <xf numFmtId="0" fontId="19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5" fontId="53" fillId="0" borderId="0" xfId="0" applyNumberFormat="1" applyFont="1" applyAlignment="1">
      <alignment vertical="center"/>
    </xf>
    <xf numFmtId="0" fontId="20" fillId="0" borderId="1" xfId="0" applyFont="1" applyBorder="1" applyAlignment="1">
      <alignment vertical="center"/>
    </xf>
    <xf numFmtId="0" fontId="86" fillId="2" borderId="0" xfId="0" applyFont="1" applyFill="1"/>
    <xf numFmtId="0" fontId="20" fillId="0" borderId="1" xfId="0" applyFont="1" applyBorder="1" applyAlignment="1">
      <alignment vertical="center" wrapText="1"/>
    </xf>
    <xf numFmtId="0" fontId="19" fillId="0" borderId="0" xfId="0" applyFont="1" applyAlignment="1">
      <alignment vertical="center"/>
    </xf>
    <xf numFmtId="165" fontId="19" fillId="0" borderId="0" xfId="0" applyNumberFormat="1" applyFont="1" applyAlignment="1">
      <alignment vertical="center"/>
    </xf>
    <xf numFmtId="0" fontId="37" fillId="0" borderId="0" xfId="0" applyFont="1" applyAlignment="1">
      <alignment vertical="center"/>
    </xf>
    <xf numFmtId="0" fontId="87" fillId="2" borderId="0" xfId="0" applyFont="1" applyFill="1"/>
    <xf numFmtId="0" fontId="9" fillId="2" borderId="0" xfId="0" applyFont="1" applyFill="1"/>
    <xf numFmtId="0" fontId="88" fillId="2" borderId="0" xfId="0" applyFont="1" applyFill="1" applyAlignment="1">
      <alignment horizontal="left" vertical="center"/>
    </xf>
    <xf numFmtId="0" fontId="88" fillId="2" borderId="0" xfId="0" applyFont="1" applyFill="1" applyAlignment="1">
      <alignment horizontal="right" vertical="center"/>
    </xf>
    <xf numFmtId="0" fontId="89" fillId="3" borderId="9" xfId="0" applyFont="1" applyFill="1" applyBorder="1" applyAlignment="1">
      <alignment horizontal="center" vertical="center" wrapText="1"/>
    </xf>
    <xf numFmtId="165" fontId="44" fillId="0" borderId="9" xfId="0" applyNumberFormat="1" applyFont="1" applyBorder="1" applyAlignment="1">
      <alignment horizontal="left" vertical="center"/>
    </xf>
    <xf numFmtId="165" fontId="44" fillId="0" borderId="9" xfId="0" applyNumberFormat="1" applyFont="1" applyBorder="1" applyAlignment="1">
      <alignment vertical="center" wrapText="1"/>
    </xf>
    <xf numFmtId="165" fontId="44" fillId="0" borderId="9" xfId="0" applyNumberFormat="1" applyFont="1" applyBorder="1" applyAlignment="1">
      <alignment horizontal="left" vertical="center" wrapText="1"/>
    </xf>
    <xf numFmtId="165" fontId="44" fillId="0" borderId="9" xfId="0" applyNumberFormat="1" applyFont="1" applyBorder="1" applyAlignment="1">
      <alignment vertical="center"/>
    </xf>
    <xf numFmtId="0" fontId="44" fillId="0" borderId="9" xfId="0" applyFont="1" applyBorder="1" applyAlignment="1">
      <alignment horizontal="left" vertical="center"/>
    </xf>
    <xf numFmtId="0" fontId="88" fillId="2" borderId="0" xfId="0" applyFont="1" applyFill="1" applyAlignment="1">
      <alignment horizontal="left"/>
    </xf>
    <xf numFmtId="0" fontId="81" fillId="2" borderId="0" xfId="0" applyFont="1" applyFill="1" applyAlignment="1">
      <alignment vertical="center"/>
    </xf>
    <xf numFmtId="0" fontId="81" fillId="0" borderId="0" xfId="0" applyFont="1" applyAlignment="1">
      <alignment vertical="center"/>
    </xf>
    <xf numFmtId="0" fontId="90" fillId="0" borderId="0" xfId="0" applyFont="1" applyAlignment="1">
      <alignment vertical="justify"/>
    </xf>
    <xf numFmtId="0" fontId="90" fillId="0" borderId="0" xfId="0" applyFont="1" applyAlignment="1">
      <alignment horizontal="left" vertical="justify"/>
    </xf>
    <xf numFmtId="0" fontId="88" fillId="2" borderId="0" xfId="0" applyFont="1" applyFill="1" applyAlignment="1">
      <alignment horizontal="right"/>
    </xf>
    <xf numFmtId="0" fontId="89" fillId="3" borderId="10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left" vertical="justify" indent="1"/>
    </xf>
    <xf numFmtId="0" fontId="19" fillId="0" borderId="11" xfId="0" applyFont="1" applyBorder="1" applyAlignment="1">
      <alignment horizontal="left" vertical="center" indent="1"/>
    </xf>
    <xf numFmtId="0" fontId="19" fillId="3" borderId="11" xfId="0" applyFont="1" applyFill="1" applyBorder="1" applyAlignment="1">
      <alignment horizontal="left" vertical="center" wrapText="1" indent="1"/>
    </xf>
    <xf numFmtId="0" fontId="19" fillId="3" borderId="11" xfId="0" applyFont="1" applyFill="1" applyBorder="1" applyAlignment="1">
      <alignment horizontal="left" vertical="justify" indent="1"/>
    </xf>
    <xf numFmtId="0" fontId="9" fillId="2" borderId="0" xfId="0" applyFont="1" applyFill="1" applyAlignment="1">
      <alignment horizontal="center" vertical="center"/>
    </xf>
    <xf numFmtId="0" fontId="18" fillId="0" borderId="0" xfId="0" applyFont="1" applyAlignment="1">
      <alignment horizontal="center" wrapText="1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center" vertical="center" wrapText="1"/>
    </xf>
    <xf numFmtId="0" fontId="40" fillId="0" borderId="0" xfId="0" applyFont="1" applyAlignment="1">
      <alignment horizontal="left" wrapText="1"/>
    </xf>
    <xf numFmtId="0" fontId="37" fillId="0" borderId="3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/>
    </xf>
    <xf numFmtId="0" fontId="37" fillId="0" borderId="7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18" fillId="2" borderId="0" xfId="0" applyFont="1" applyFill="1" applyAlignment="1">
      <alignment horizontal="left" vertical="center"/>
    </xf>
    <xf numFmtId="0" fontId="43" fillId="0" borderId="0" xfId="0" applyFont="1" applyAlignment="1">
      <alignment horizontal="center" wrapText="1"/>
    </xf>
    <xf numFmtId="0" fontId="43" fillId="2" borderId="0" xfId="0" applyFont="1" applyFill="1" applyAlignment="1">
      <alignment horizontal="center" vertical="center"/>
    </xf>
    <xf numFmtId="0" fontId="37" fillId="0" borderId="8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7" fillId="0" borderId="8" xfId="0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63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18" fillId="2" borderId="0" xfId="0" applyFont="1" applyFill="1" applyAlignment="1">
      <alignment vertical="center" wrapText="1"/>
    </xf>
    <xf numFmtId="0" fontId="18" fillId="2" borderId="0" xfId="0" applyFont="1" applyFill="1" applyAlignment="1">
      <alignment horizontal="left" vertical="top" wrapText="1"/>
    </xf>
    <xf numFmtId="0" fontId="18" fillId="2" borderId="0" xfId="0" applyFont="1" applyFill="1" applyAlignment="1">
      <alignment horizontal="center" vertical="top" wrapText="1"/>
    </xf>
    <xf numFmtId="0" fontId="37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37" fillId="2" borderId="1" xfId="0" applyFont="1" applyFill="1" applyBorder="1" applyAlignment="1">
      <alignment horizontal="center" vertical="center"/>
    </xf>
    <xf numFmtId="0" fontId="81" fillId="2" borderId="0" xfId="0" applyFont="1" applyFill="1" applyAlignment="1">
      <alignment horizontal="center" vertical="center" wrapText="1"/>
    </xf>
    <xf numFmtId="0" fontId="37" fillId="2" borderId="8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1" fillId="2" borderId="0" xfId="0" applyFont="1" applyFill="1" applyAlignment="1">
      <alignment horizontal="left" wrapText="1"/>
    </xf>
    <xf numFmtId="0" fontId="18" fillId="2" borderId="0" xfId="0" applyFont="1" applyFill="1" applyAlignment="1">
      <alignment horizontal="center"/>
    </xf>
    <xf numFmtId="0" fontId="44" fillId="0" borderId="9" xfId="0" applyFont="1" applyBorder="1" applyAlignment="1">
      <alignment horizontal="left" vertical="center"/>
    </xf>
    <xf numFmtId="165" fontId="44" fillId="0" borderId="9" xfId="0" applyNumberFormat="1" applyFont="1" applyBorder="1" applyAlignment="1">
      <alignment horizontal="left" vertical="center"/>
    </xf>
    <xf numFmtId="165" fontId="44" fillId="0" borderId="9" xfId="0" applyNumberFormat="1" applyFont="1" applyBorder="1" applyAlignment="1">
      <alignment vertical="center" wrapText="1"/>
    </xf>
    <xf numFmtId="49" fontId="44" fillId="0" borderId="9" xfId="0" applyNumberFormat="1" applyFont="1" applyBorder="1" applyAlignment="1">
      <alignment horizontal="left" vertical="center"/>
    </xf>
    <xf numFmtId="165" fontId="44" fillId="0" borderId="9" xfId="0" applyNumberFormat="1" applyFont="1" applyBorder="1" applyAlignment="1">
      <alignment horizontal="left" vertical="center" wrapText="1"/>
    </xf>
    <xf numFmtId="0" fontId="81" fillId="2" borderId="0" xfId="0" applyFont="1" applyFill="1" applyAlignment="1">
      <alignment horizontal="center" vertical="center"/>
    </xf>
    <xf numFmtId="0" fontId="81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left" vertical="center" wrapText="1" indent="1"/>
    </xf>
    <xf numFmtId="0" fontId="19" fillId="3" borderId="11" xfId="0" applyFont="1" applyFill="1" applyBorder="1" applyAlignment="1">
      <alignment horizontal="left" vertical="center" wrapText="1" indent="1"/>
    </xf>
    <xf numFmtId="0" fontId="24" fillId="2" borderId="0" xfId="0" quotePrefix="1" applyFont="1" applyFill="1" applyAlignment="1">
      <alignment horizontal="left"/>
    </xf>
    <xf numFmtId="0" fontId="19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39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85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949536458617368E-2"/>
          <c:y val="1.3174253672860094E-2"/>
          <c:w val="0.96418598821295898"/>
          <c:h val="0.832279221413476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'1.1.1'!$B$14</c:f>
              <c:strCache>
                <c:ptCount val="1"/>
                <c:pt idx="0">
                  <c:v>Producción de las industrias características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'1.1.1'!$C$13:$Q$13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'1.1.1'!$C$14:$Q$14</c:f>
              <c:numCache>
                <c:formatCode>_(* #,##0_);_(* \(#,##0\);_(* "-"??_);_(@_)</c:formatCode>
                <c:ptCount val="15"/>
                <c:pt idx="0">
                  <c:v>1829058</c:v>
                </c:pt>
                <c:pt idx="1">
                  <c:v>2122068</c:v>
                </c:pt>
                <c:pt idx="2">
                  <c:v>2226854</c:v>
                </c:pt>
                <c:pt idx="3">
                  <c:v>2577575</c:v>
                </c:pt>
                <c:pt idx="4">
                  <c:v>2988955</c:v>
                </c:pt>
                <c:pt idx="5">
                  <c:v>3430082</c:v>
                </c:pt>
                <c:pt idx="6">
                  <c:v>3625023</c:v>
                </c:pt>
                <c:pt idx="7">
                  <c:v>3709886</c:v>
                </c:pt>
                <c:pt idx="8">
                  <c:v>3914495</c:v>
                </c:pt>
                <c:pt idx="9">
                  <c:v>3838301</c:v>
                </c:pt>
                <c:pt idx="10">
                  <c:v>3854886</c:v>
                </c:pt>
                <c:pt idx="11">
                  <c:v>4002396</c:v>
                </c:pt>
                <c:pt idx="12">
                  <c:v>4124198</c:v>
                </c:pt>
                <c:pt idx="13">
                  <c:v>3568871</c:v>
                </c:pt>
                <c:pt idx="14">
                  <c:v>3881027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923-4582-B33D-A4AD9C12D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overlap val="-11"/>
        <c:axId val="2083659888"/>
        <c:axId val="2083665328"/>
      </c:barChart>
      <c:lineChart>
        <c:grouping val="standard"/>
        <c:varyColors val="0"/>
        <c:ser>
          <c:idx val="1"/>
          <c:order val="1"/>
          <c:tx>
            <c:strRef>
              <c:f>'1.1.1'!$B$16</c:f>
              <c:strCache>
                <c:ptCount val="1"/>
                <c:pt idx="0">
                  <c:v>Producción de la salud respecto al PIB</c:v>
                </c:pt>
              </c:strCache>
            </c:strRef>
          </c:tx>
          <c:spPr>
            <a:ln w="28575" cap="rnd">
              <a:solidFill>
                <a:srgbClr val="4BACC6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31859C"/>
              </a:solidFill>
              <a:ln w="9525">
                <a:solidFill>
                  <a:srgbClr val="4BACC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'1.1.1'!$C$16:$Q$16</c:f>
              <c:numCache>
                <c:formatCode>0.0%</c:formatCode>
                <c:ptCount val="15"/>
                <c:pt idx="0">
                  <c:v>3.5858414296314103E-2</c:v>
                </c:pt>
                <c:pt idx="1">
                  <c:v>3.9116166647078503E-2</c:v>
                </c:pt>
                <c:pt idx="2">
                  <c:v>4.0816469423619002E-2</c:v>
                </c:pt>
                <c:pt idx="3">
                  <c:v>4.56360986883124E-2</c:v>
                </c:pt>
                <c:pt idx="4">
                  <c:v>4.9059529916948501E-2</c:v>
                </c:pt>
                <c:pt idx="5">
                  <c:v>5.32932308509841E-2</c:v>
                </c:pt>
                <c:pt idx="6">
                  <c:v>5.3667369356834201E-2</c:v>
                </c:pt>
                <c:pt idx="7">
                  <c:v>5.2918719683667001E-2</c:v>
                </c:pt>
                <c:pt idx="8">
                  <c:v>5.5782159139827599E-2</c:v>
                </c:pt>
                <c:pt idx="9">
                  <c:v>5.5375499108651298E-2</c:v>
                </c:pt>
                <c:pt idx="10">
                  <c:v>5.4328073557905303E-2</c:v>
                </c:pt>
                <c:pt idx="11">
                  <c:v>5.5688983008150603E-2</c:v>
                </c:pt>
                <c:pt idx="12">
                  <c:v>5.7376779716451297E-2</c:v>
                </c:pt>
                <c:pt idx="13">
                  <c:v>5.3844112205831803E-2</c:v>
                </c:pt>
                <c:pt idx="14">
                  <c:v>5.6174526047198199E-2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923-4582-B33D-A4AD9C12D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665872"/>
        <c:axId val="2083663696"/>
      </c:lineChart>
      <c:catAx>
        <c:axId val="2083659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4BACC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595959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2083665328"/>
        <c:crosses val="autoZero"/>
        <c:auto val="1"/>
        <c:lblAlgn val="ctr"/>
        <c:lblOffset val="100"/>
        <c:noMultiLvlLbl val="0"/>
      </c:catAx>
      <c:valAx>
        <c:axId val="2083665328"/>
        <c:scaling>
          <c:orientation val="minMax"/>
          <c:max val="5500000"/>
          <c:min val="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2083659888"/>
        <c:crosses val="autoZero"/>
        <c:crossBetween val="between"/>
      </c:valAx>
      <c:valAx>
        <c:axId val="2083663696"/>
        <c:scaling>
          <c:orientation val="minMax"/>
          <c:max val="6.0000000000000012E-2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2083665872"/>
        <c:crosses val="max"/>
        <c:crossBetween val="between"/>
      </c:valAx>
      <c:catAx>
        <c:axId val="2083665872"/>
        <c:scaling>
          <c:orientation val="minMax"/>
        </c:scaling>
        <c:delete val="1"/>
        <c:axPos val="b"/>
        <c:majorTickMark val="out"/>
        <c:minorTickMark val="none"/>
        <c:tickLblPos val="nextTo"/>
        <c:crossAx val="20836636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rgbClr val="595959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05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2722195605077913E-2"/>
          <c:y val="1.8750960533724548E-2"/>
          <c:w val="0.53435416279438064"/>
          <c:h val="0.919882259537722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'1.1.5'!$D$7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'1.1.5'!$C$8:$C$14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'1.1.5'!$F$8:$F$14</c:f>
              <c:numCache>
                <c:formatCode>0.0%</c:formatCode>
                <c:ptCount val="7"/>
                <c:pt idx="0">
                  <c:v>0.33304056248368002</c:v>
                </c:pt>
                <c:pt idx="1">
                  <c:v>0.21250517062951099</c:v>
                </c:pt>
                <c:pt idx="2">
                  <c:v>0.117377709245717</c:v>
                </c:pt>
                <c:pt idx="3">
                  <c:v>0.13613642481841601</c:v>
                </c:pt>
                <c:pt idx="4">
                  <c:v>4.8759225690970402E-2</c:v>
                </c:pt>
                <c:pt idx="5">
                  <c:v>0.13679250762525799</c:v>
                </c:pt>
                <c:pt idx="6">
                  <c:v>1.53883995064479E-2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04D-44C9-B5D5-83BD938D9E50}"/>
            </c:ext>
          </c:extLst>
        </c:ser>
        <c:ser>
          <c:idx val="1"/>
          <c:order val="1"/>
          <c:tx>
            <c:strRef>
              <c:f>'1.1.5'!$E$7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'1.1.5'!$C$8:$C$14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'1.1.5'!$G$8:$G$14</c:f>
              <c:numCache>
                <c:formatCode>0.0%</c:formatCode>
                <c:ptCount val="7"/>
                <c:pt idx="0">
                  <c:v>0.41385178267448502</c:v>
                </c:pt>
                <c:pt idx="1">
                  <c:v>0.28953151598259902</c:v>
                </c:pt>
                <c:pt idx="2">
                  <c:v>0.122401054473236</c:v>
                </c:pt>
                <c:pt idx="3">
                  <c:v>7.3401149044826905E-2</c:v>
                </c:pt>
                <c:pt idx="4">
                  <c:v>5.6904908265556997E-2</c:v>
                </c:pt>
                <c:pt idx="5">
                  <c:v>2.8406350482315101E-2</c:v>
                </c:pt>
                <c:pt idx="6">
                  <c:v>1.55032390769813E-2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04D-44C9-B5D5-83BD938D9E5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40834880"/>
        <c:axId val="142506592"/>
      </c:barChart>
      <c:catAx>
        <c:axId val="14083488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2506592"/>
        <c:crosses val="autoZero"/>
        <c:auto val="1"/>
        <c:lblAlgn val="ctr"/>
        <c:lblOffset val="100"/>
        <c:noMultiLvlLbl val="0"/>
      </c:catAx>
      <c:valAx>
        <c:axId val="142506592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4083488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8324643095006463E-2"/>
          <c:y val="1.5578280019474507E-2"/>
          <c:w val="0.96092401042959608"/>
          <c:h val="0.844299353146548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'1.2.1'!$B$14</c:f>
              <c:strCache>
                <c:ptCount val="1"/>
                <c:pt idx="0">
                  <c:v>Consumo intermedio de las industrias características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'1.1.1'!$C$13:$Q$13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'1.2.1'!$C$14:$Q$14</c:f>
              <c:numCache>
                <c:formatCode>_(* #,##0_);_(* \(#,##0\);_(* "-"??_);_(@_)</c:formatCode>
                <c:ptCount val="15"/>
                <c:pt idx="0">
                  <c:v>625467</c:v>
                </c:pt>
                <c:pt idx="1">
                  <c:v>781222</c:v>
                </c:pt>
                <c:pt idx="2">
                  <c:v>849866</c:v>
                </c:pt>
                <c:pt idx="3">
                  <c:v>996235</c:v>
                </c:pt>
                <c:pt idx="4">
                  <c:v>1144733</c:v>
                </c:pt>
                <c:pt idx="5">
                  <c:v>1290188</c:v>
                </c:pt>
                <c:pt idx="6">
                  <c:v>1469879</c:v>
                </c:pt>
                <c:pt idx="7">
                  <c:v>1603838</c:v>
                </c:pt>
                <c:pt idx="8">
                  <c:v>1533114</c:v>
                </c:pt>
                <c:pt idx="9">
                  <c:v>1572827</c:v>
                </c:pt>
                <c:pt idx="10">
                  <c:v>1670952</c:v>
                </c:pt>
                <c:pt idx="11">
                  <c:v>1835975</c:v>
                </c:pt>
                <c:pt idx="12">
                  <c:v>1779691</c:v>
                </c:pt>
                <c:pt idx="13">
                  <c:v>1640095</c:v>
                </c:pt>
                <c:pt idx="14">
                  <c:v>1917512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FA9-4C61-8C62-BE475ADCD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overlap val="-11"/>
        <c:axId val="142509856"/>
        <c:axId val="142507680"/>
      </c:barChart>
      <c:lineChart>
        <c:grouping val="standard"/>
        <c:varyColors val="0"/>
        <c:ser>
          <c:idx val="1"/>
          <c:order val="1"/>
          <c:tx>
            <c:strRef>
              <c:f>'1.2.1'!$B$16</c:f>
              <c:strCache>
                <c:ptCount val="1"/>
                <c:pt idx="0">
                  <c:v>Consumo intermedio de la salud respecto al PIB</c:v>
                </c:pt>
              </c:strCache>
            </c:strRef>
          </c:tx>
          <c:spPr>
            <a:ln w="28575" cap="rnd">
              <a:solidFill>
                <a:srgbClr val="4BACC6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31859C"/>
              </a:solidFill>
              <a:ln w="9525">
                <a:solidFill>
                  <a:srgbClr val="4BACC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'1.2.1'!$C$13:$Q$13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'1.2.1'!$C$16:$Q$16</c:f>
              <c:numCache>
                <c:formatCode>0.0%</c:formatCode>
                <c:ptCount val="15"/>
                <c:pt idx="0">
                  <c:v>1.2262188959930601E-2</c:v>
                </c:pt>
                <c:pt idx="1">
                  <c:v>1.4400297229101E-2</c:v>
                </c:pt>
                <c:pt idx="2">
                  <c:v>1.5577370408286001E-2</c:v>
                </c:pt>
                <c:pt idx="3">
                  <c:v>1.76383922007123E-2</c:v>
                </c:pt>
                <c:pt idx="4">
                  <c:v>1.8789196511964298E-2</c:v>
                </c:pt>
                <c:pt idx="5">
                  <c:v>2.00456685656989E-2</c:v>
                </c:pt>
                <c:pt idx="6">
                  <c:v>2.1761114123373601E-2</c:v>
                </c:pt>
                <c:pt idx="7">
                  <c:v>2.2877536813803199E-2</c:v>
                </c:pt>
                <c:pt idx="8">
                  <c:v>2.18471116012404E-2</c:v>
                </c:pt>
                <c:pt idx="9">
                  <c:v>2.2691310591994401E-2</c:v>
                </c:pt>
                <c:pt idx="10">
                  <c:v>2.3549231590176498E-2</c:v>
                </c:pt>
                <c:pt idx="11">
                  <c:v>2.5545593334190202E-2</c:v>
                </c:pt>
                <c:pt idx="12">
                  <c:v>2.4759465590728402E-2</c:v>
                </c:pt>
                <c:pt idx="13">
                  <c:v>2.4744368515483901E-2</c:v>
                </c:pt>
                <c:pt idx="14">
                  <c:v>2.7754336104803001E-2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FA9-4C61-8C62-BE475ADCD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510400"/>
        <c:axId val="142503328"/>
      </c:lineChart>
      <c:catAx>
        <c:axId val="14250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31859C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595959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2507680"/>
        <c:crosses val="autoZero"/>
        <c:auto val="1"/>
        <c:lblAlgn val="ctr"/>
        <c:lblOffset val="100"/>
        <c:noMultiLvlLbl val="0"/>
      </c:catAx>
      <c:valAx>
        <c:axId val="142507680"/>
        <c:scaling>
          <c:orientation val="minMax"/>
          <c:max val="2500000"/>
          <c:min val="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2509856"/>
        <c:crosses val="autoZero"/>
        <c:crossBetween val="between"/>
      </c:valAx>
      <c:valAx>
        <c:axId val="142503328"/>
        <c:scaling>
          <c:orientation val="minMax"/>
          <c:max val="3.0000000000000006E-2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2510400"/>
        <c:crosses val="max"/>
        <c:crossBetween val="between"/>
      </c:valAx>
      <c:catAx>
        <c:axId val="142510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25033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rgbClr val="595959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05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8324643095006463E-2"/>
          <c:y val="1.5578280019474507E-2"/>
          <c:w val="0.96092401042959608"/>
          <c:h val="0.844299353146548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'1.2.1'!$B$8</c:f>
              <c:strCache>
                <c:ptCount val="1"/>
                <c:pt idx="0">
                  <c:v>Consumo intermedio de las industrias características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dLbl>
              <c:idx val="6"/>
              <c:layout>
                <c:manualLayout>
                  <c:x val="-6.4807312550971968E-4"/>
                  <c:y val="-9.50592398703898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'1.1.1'!$C$13:$Q$13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'1.2.1'!$C$8:$Q$8</c:f>
              <c:numCache>
                <c:formatCode>_(* #,##0_);_(* \(#,##0\);_(* "-"??_);_(@_)</c:formatCode>
                <c:ptCount val="15"/>
                <c:pt idx="0">
                  <c:v>625467</c:v>
                </c:pt>
                <c:pt idx="1">
                  <c:v>834262</c:v>
                </c:pt>
                <c:pt idx="2">
                  <c:v>923089</c:v>
                </c:pt>
                <c:pt idx="3">
                  <c:v>1153711</c:v>
                </c:pt>
                <c:pt idx="4">
                  <c:v>1414990</c:v>
                </c:pt>
                <c:pt idx="5">
                  <c:v>1652011</c:v>
                </c:pt>
                <c:pt idx="6">
                  <c:v>1908811</c:v>
                </c:pt>
                <c:pt idx="7">
                  <c:v>2110294</c:v>
                </c:pt>
                <c:pt idx="8">
                  <c:v>2035188</c:v>
                </c:pt>
                <c:pt idx="9">
                  <c:v>2019793</c:v>
                </c:pt>
                <c:pt idx="10">
                  <c:v>2133605</c:v>
                </c:pt>
                <c:pt idx="11">
                  <c:v>2410500</c:v>
                </c:pt>
                <c:pt idx="12">
                  <c:v>2332152</c:v>
                </c:pt>
                <c:pt idx="13">
                  <c:v>2150002</c:v>
                </c:pt>
                <c:pt idx="14">
                  <c:v>2541187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FA9-4C61-8C62-BE475ADCD4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7"/>
        <c:overlap val="-11"/>
        <c:axId val="142502784"/>
        <c:axId val="142503872"/>
      </c:barChart>
      <c:lineChart>
        <c:grouping val="standard"/>
        <c:varyColors val="0"/>
        <c:ser>
          <c:idx val="1"/>
          <c:order val="1"/>
          <c:tx>
            <c:strRef>
              <c:f>'1.2.1'!$B$10</c:f>
              <c:strCache>
                <c:ptCount val="1"/>
                <c:pt idx="0">
                  <c:v>Consumo intermedio de la salud respecto al PIB</c:v>
                </c:pt>
              </c:strCache>
            </c:strRef>
          </c:tx>
          <c:spPr>
            <a:ln w="28575" cap="rnd">
              <a:solidFill>
                <a:srgbClr val="4BACC6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31859C"/>
              </a:solidFill>
              <a:ln w="9525">
                <a:solidFill>
                  <a:srgbClr val="4BACC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'1.2.1'!$C$7:$Q$7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'1.2.1'!$C$10:$Q$10</c:f>
              <c:numCache>
                <c:formatCode>0.0%</c:formatCode>
                <c:ptCount val="15"/>
                <c:pt idx="0">
                  <c:v>1.2262188959930601E-2</c:v>
                </c:pt>
                <c:pt idx="1">
                  <c:v>1.3507551936539E-2</c:v>
                </c:pt>
                <c:pt idx="2">
                  <c:v>1.4764773450717601E-2</c:v>
                </c:pt>
                <c:pt idx="3">
                  <c:v>1.6586944325949701E-2</c:v>
                </c:pt>
                <c:pt idx="4">
                  <c:v>1.78487581162598E-2</c:v>
                </c:pt>
                <c:pt idx="5">
                  <c:v>1.8788962954416899E-2</c:v>
                </c:pt>
                <c:pt idx="6">
                  <c:v>2.00653615293628E-2</c:v>
                </c:pt>
                <c:pt idx="7">
                  <c:v>2.0744815813714901E-2</c:v>
                </c:pt>
                <c:pt idx="8">
                  <c:v>2.0497332969242998E-2</c:v>
                </c:pt>
                <c:pt idx="9">
                  <c:v>2.0210521963604199E-2</c:v>
                </c:pt>
                <c:pt idx="10">
                  <c:v>2.0457235398275E-2</c:v>
                </c:pt>
                <c:pt idx="11">
                  <c:v>2.2410329119181199E-2</c:v>
                </c:pt>
                <c:pt idx="12">
                  <c:v>2.1572425776521301E-2</c:v>
                </c:pt>
                <c:pt idx="13">
                  <c:v>2.1653516582207301E-2</c:v>
                </c:pt>
                <c:pt idx="14">
                  <c:v>2.3936007831368299E-2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FA9-4C61-8C62-BE475ADCD4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2498432"/>
        <c:axId val="142496256"/>
      </c:lineChart>
      <c:catAx>
        <c:axId val="14250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31859C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595959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2503872"/>
        <c:crosses val="autoZero"/>
        <c:auto val="1"/>
        <c:lblAlgn val="ctr"/>
        <c:lblOffset val="100"/>
        <c:noMultiLvlLbl val="0"/>
      </c:catAx>
      <c:valAx>
        <c:axId val="142503872"/>
        <c:scaling>
          <c:orientation val="minMax"/>
          <c:max val="350000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2502784"/>
        <c:crosses val="autoZero"/>
        <c:crossBetween val="between"/>
      </c:valAx>
      <c:valAx>
        <c:axId val="142496256"/>
        <c:scaling>
          <c:orientation val="minMax"/>
          <c:max val="2.7000000000000007E-2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2498432"/>
        <c:crosses val="max"/>
        <c:crossBetween val="between"/>
      </c:valAx>
      <c:catAx>
        <c:axId val="1424984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24962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rgbClr val="595959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05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691876523774511E-4"/>
          <c:y val="5.3397054810943993E-4"/>
          <c:w val="0.98913630190867763"/>
          <c:h val="0.768795731310891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'1.2.2'!$B$38</c:f>
              <c:strCache>
                <c:ptCount val="1"/>
                <c:pt idx="0">
                  <c:v>Consumo intermedio de las industrias características de la salud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'1.2.2'!$C$37:$Q$37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'1.2.2'!$C$38:$Q$38</c:f>
              <c:numCache>
                <c:formatCode>0.0%</c:formatCode>
                <c:ptCount val="15"/>
                <c:pt idx="0">
                  <c:v>0.60172416778744309</c:v>
                </c:pt>
                <c:pt idx="1">
                  <c:v>0.62962371934982619</c:v>
                </c:pt>
                <c:pt idx="2">
                  <c:v>0.62725089415797108</c:v>
                </c:pt>
                <c:pt idx="3">
                  <c:v>0.64796193796382417</c:v>
                </c:pt>
                <c:pt idx="4">
                  <c:v>0.66323653808271243</c:v>
                </c:pt>
                <c:pt idx="5">
                  <c:v>0.68518485080547942</c:v>
                </c:pt>
                <c:pt idx="6">
                  <c:v>0.7013206429969755</c:v>
                </c:pt>
                <c:pt idx="7">
                  <c:v>0.7044198907160466</c:v>
                </c:pt>
                <c:pt idx="8">
                  <c:v>0.68947196580689207</c:v>
                </c:pt>
                <c:pt idx="9">
                  <c:v>0.69762099710896774</c:v>
                </c:pt>
                <c:pt idx="10">
                  <c:v>0.70099383728588871</c:v>
                </c:pt>
                <c:pt idx="11">
                  <c:v>0.71154706234802878</c:v>
                </c:pt>
                <c:pt idx="12">
                  <c:v>0.72372552376529486</c:v>
                </c:pt>
                <c:pt idx="13">
                  <c:v>0.72211689514765554</c:v>
                </c:pt>
                <c:pt idx="14">
                  <c:v>0.77680434213692573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29-41F9-964A-E519935ED589}"/>
            </c:ext>
          </c:extLst>
        </c:ser>
        <c:ser>
          <c:idx val="1"/>
          <c:order val="1"/>
          <c:tx>
            <c:strRef>
              <c:f>'1.2.2'!$B$39</c:f>
              <c:strCache>
                <c:ptCount val="1"/>
                <c:pt idx="0">
                  <c:v>Consumo intermedio de las industrias conexas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'1.2.2'!$C$37:$Q$37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'1.2.2'!$C$39:$Q$39</c:f>
              <c:numCache>
                <c:formatCode>0.0%</c:formatCode>
                <c:ptCount val="15"/>
                <c:pt idx="0">
                  <c:v>0.39827583221255691</c:v>
                </c:pt>
                <c:pt idx="1">
                  <c:v>0.37037628065017375</c:v>
                </c:pt>
                <c:pt idx="2">
                  <c:v>0.37274910584202892</c:v>
                </c:pt>
                <c:pt idx="3">
                  <c:v>0.35203806203617583</c:v>
                </c:pt>
                <c:pt idx="4">
                  <c:v>0.33676346191728757</c:v>
                </c:pt>
                <c:pt idx="5">
                  <c:v>0.31481514919452058</c:v>
                </c:pt>
                <c:pt idx="6">
                  <c:v>0.2986793570030245</c:v>
                </c:pt>
                <c:pt idx="7">
                  <c:v>0.2955801092839534</c:v>
                </c:pt>
                <c:pt idx="8">
                  <c:v>0.31052803419310793</c:v>
                </c:pt>
                <c:pt idx="9">
                  <c:v>0.30237900289103231</c:v>
                </c:pt>
                <c:pt idx="10">
                  <c:v>0.29900616271411129</c:v>
                </c:pt>
                <c:pt idx="11">
                  <c:v>0.28845293765197122</c:v>
                </c:pt>
                <c:pt idx="12">
                  <c:v>0.27627447623470508</c:v>
                </c:pt>
                <c:pt idx="13">
                  <c:v>0.27788310485234446</c:v>
                </c:pt>
                <c:pt idx="14">
                  <c:v>0.22319565786307424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29-41F9-964A-E519935ED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42497344"/>
        <c:axId val="142497888"/>
      </c:barChart>
      <c:catAx>
        <c:axId val="142497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2497888"/>
        <c:crosses val="autoZero"/>
        <c:auto val="1"/>
        <c:lblAlgn val="ctr"/>
        <c:lblOffset val="100"/>
        <c:noMultiLvlLbl val="0"/>
      </c:catAx>
      <c:valAx>
        <c:axId val="142497888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4249734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316703127743782E-2"/>
          <c:y val="0.90430298979248669"/>
          <c:w val="0.82749063508987319"/>
          <c:h val="8.0766917961650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691876523774511E-4"/>
          <c:y val="5.3397054810943993E-4"/>
          <c:w val="0.98913630190867763"/>
          <c:h val="0.768795731310891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'1.2.2'!$B$22</c:f>
              <c:strCache>
                <c:ptCount val="1"/>
                <c:pt idx="0">
                  <c:v>Consumo intermedio de las industrias características de la salud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'1.2.2'!$C$21:$Q$21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'1.2.2'!$C$22:$Q$22</c:f>
              <c:numCache>
                <c:formatCode>0.0%</c:formatCode>
                <c:ptCount val="15"/>
                <c:pt idx="0">
                  <c:v>0.60172416778744309</c:v>
                </c:pt>
                <c:pt idx="1">
                  <c:v>0.62793319805145931</c:v>
                </c:pt>
                <c:pt idx="2">
                  <c:v>0.62957102588358216</c:v>
                </c:pt>
                <c:pt idx="3">
                  <c:v>0.64590175131368122</c:v>
                </c:pt>
                <c:pt idx="4">
                  <c:v>0.6622562739279797</c:v>
                </c:pt>
                <c:pt idx="5">
                  <c:v>0.68743622947900007</c:v>
                </c:pt>
                <c:pt idx="6">
                  <c:v>0.70371431310092614</c:v>
                </c:pt>
                <c:pt idx="7">
                  <c:v>0.70711090276770217</c:v>
                </c:pt>
                <c:pt idx="8">
                  <c:v>0.69544174069219278</c:v>
                </c:pt>
                <c:pt idx="9">
                  <c:v>0.69859612751308531</c:v>
                </c:pt>
                <c:pt idx="10">
                  <c:v>0.69932365439673805</c:v>
                </c:pt>
                <c:pt idx="11">
                  <c:v>0.70811522669528304</c:v>
                </c:pt>
                <c:pt idx="12">
                  <c:v>0.71898980500676557</c:v>
                </c:pt>
                <c:pt idx="13">
                  <c:v>0.71744217087788142</c:v>
                </c:pt>
                <c:pt idx="14">
                  <c:v>0.77474764627887827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29-41F9-964A-E519935ED589}"/>
            </c:ext>
          </c:extLst>
        </c:ser>
        <c:ser>
          <c:idx val="1"/>
          <c:order val="1"/>
          <c:tx>
            <c:strRef>
              <c:f>'1.2.2'!$B$23</c:f>
              <c:strCache>
                <c:ptCount val="1"/>
                <c:pt idx="0">
                  <c:v>Consumo intermedio de las industrias conexas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'1.2.2'!$C$21:$Q$21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'1.2.2'!$C$23:$Q$23</c:f>
              <c:numCache>
                <c:formatCode>0.0%</c:formatCode>
                <c:ptCount val="15"/>
                <c:pt idx="0">
                  <c:v>0.39827583221255691</c:v>
                </c:pt>
                <c:pt idx="1">
                  <c:v>0.37206680194854069</c:v>
                </c:pt>
                <c:pt idx="2">
                  <c:v>0.37042897411641779</c:v>
                </c:pt>
                <c:pt idx="3">
                  <c:v>0.35409824868631878</c:v>
                </c:pt>
                <c:pt idx="4">
                  <c:v>0.3377437260720203</c:v>
                </c:pt>
                <c:pt idx="5">
                  <c:v>0.31256377052099993</c:v>
                </c:pt>
                <c:pt idx="6">
                  <c:v>0.29628568689907392</c:v>
                </c:pt>
                <c:pt idx="7">
                  <c:v>0.29288909723229778</c:v>
                </c:pt>
                <c:pt idx="8">
                  <c:v>0.30455825930780722</c:v>
                </c:pt>
                <c:pt idx="9">
                  <c:v>0.30140387248691469</c:v>
                </c:pt>
                <c:pt idx="10">
                  <c:v>0.30067634560326195</c:v>
                </c:pt>
                <c:pt idx="11">
                  <c:v>0.2918847733047169</c:v>
                </c:pt>
                <c:pt idx="12">
                  <c:v>0.28101019499323449</c:v>
                </c:pt>
                <c:pt idx="13">
                  <c:v>0.28255782912211858</c:v>
                </c:pt>
                <c:pt idx="14">
                  <c:v>0.22525235372112173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29-41F9-964A-E519935ED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42502240"/>
        <c:axId val="142498976"/>
      </c:barChart>
      <c:catAx>
        <c:axId val="142502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2498976"/>
        <c:crosses val="autoZero"/>
        <c:auto val="1"/>
        <c:lblAlgn val="ctr"/>
        <c:lblOffset val="100"/>
        <c:noMultiLvlLbl val="0"/>
      </c:catAx>
      <c:valAx>
        <c:axId val="142498976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4250224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316703127743782E-2"/>
          <c:y val="0.90430298979248669"/>
          <c:w val="0.82749063508987319"/>
          <c:h val="8.0766917961650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911148418847394E-3"/>
          <c:y val="6.1115364056042884E-2"/>
          <c:w val="0.98481777031623052"/>
          <c:h val="0.7704634920634920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'1.2.3'!$B$36</c:f>
              <c:strCache>
                <c:ptCount val="1"/>
                <c:pt idx="0">
                  <c:v>Consumo intermedio  sector público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'1.2.3'!$C$35:$Q$35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'1.2.3'!$C$36:$Q$36</c:f>
              <c:numCache>
                <c:formatCode>0.0%</c:formatCode>
                <c:ptCount val="15"/>
                <c:pt idx="0">
                  <c:v>0.50788131108435774</c:v>
                </c:pt>
                <c:pt idx="1">
                  <c:v>0.50913952756066783</c:v>
                </c:pt>
                <c:pt idx="2">
                  <c:v>0.47417122228680758</c:v>
                </c:pt>
                <c:pt idx="3">
                  <c:v>0.49452187485884352</c:v>
                </c:pt>
                <c:pt idx="4">
                  <c:v>0.5364089267977773</c:v>
                </c:pt>
                <c:pt idx="5">
                  <c:v>0.53573355200947459</c:v>
                </c:pt>
                <c:pt idx="6">
                  <c:v>0.56582072401877981</c:v>
                </c:pt>
                <c:pt idx="7">
                  <c:v>0.57141556690887729</c:v>
                </c:pt>
                <c:pt idx="8">
                  <c:v>0.53637368127875684</c:v>
                </c:pt>
                <c:pt idx="9">
                  <c:v>0.5415503421546044</c:v>
                </c:pt>
                <c:pt idx="10">
                  <c:v>0.58482769104079591</c:v>
                </c:pt>
                <c:pt idx="11">
                  <c:v>0.61666253625457867</c:v>
                </c:pt>
                <c:pt idx="12">
                  <c:v>0.56074340995150285</c:v>
                </c:pt>
                <c:pt idx="13">
                  <c:v>0.5016075288321713</c:v>
                </c:pt>
                <c:pt idx="14">
                  <c:v>0.53110228254112624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A5-4E9A-8277-5DD0C518B03C}"/>
            </c:ext>
          </c:extLst>
        </c:ser>
        <c:ser>
          <c:idx val="1"/>
          <c:order val="1"/>
          <c:tx>
            <c:strRef>
              <c:f>'1.2.3'!$B$37</c:f>
              <c:strCache>
                <c:ptCount val="1"/>
                <c:pt idx="0">
                  <c:v>Consumo intermedio  sector privado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'1.2.3'!$C$35:$Q$35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'1.2.3'!$C$37:$Q$37</c:f>
              <c:numCache>
                <c:formatCode>0.0%</c:formatCode>
                <c:ptCount val="15"/>
                <c:pt idx="0">
                  <c:v>0.49211868891564226</c:v>
                </c:pt>
                <c:pt idx="1">
                  <c:v>0.49086047243933223</c:v>
                </c:pt>
                <c:pt idx="2">
                  <c:v>0.52582877771319247</c:v>
                </c:pt>
                <c:pt idx="3">
                  <c:v>0.50547812514115642</c:v>
                </c:pt>
                <c:pt idx="4">
                  <c:v>0.4635910732022227</c:v>
                </c:pt>
                <c:pt idx="5">
                  <c:v>0.46426644799052541</c:v>
                </c:pt>
                <c:pt idx="6">
                  <c:v>0.43417927598122025</c:v>
                </c:pt>
                <c:pt idx="7">
                  <c:v>0.42858443309112265</c:v>
                </c:pt>
                <c:pt idx="8">
                  <c:v>0.46362631872124316</c:v>
                </c:pt>
                <c:pt idx="9">
                  <c:v>0.4584496578453956</c:v>
                </c:pt>
                <c:pt idx="10">
                  <c:v>0.41517230895920409</c:v>
                </c:pt>
                <c:pt idx="11">
                  <c:v>0.38333746374542138</c:v>
                </c:pt>
                <c:pt idx="12">
                  <c:v>0.43925659004849721</c:v>
                </c:pt>
                <c:pt idx="13">
                  <c:v>0.4983924711678287</c:v>
                </c:pt>
                <c:pt idx="14">
                  <c:v>0.46889771745887376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BA5-4E9A-8277-5DD0C518B0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42500608"/>
        <c:axId val="142504960"/>
      </c:barChart>
      <c:catAx>
        <c:axId val="1425006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2504960"/>
        <c:crosses val="autoZero"/>
        <c:auto val="1"/>
        <c:lblAlgn val="ctr"/>
        <c:lblOffset val="100"/>
        <c:noMultiLvlLbl val="0"/>
      </c:catAx>
      <c:valAx>
        <c:axId val="142504960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4250060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153208854304558"/>
          <c:y val="0.9334770964293938"/>
          <c:w val="0.59995076548951642"/>
          <c:h val="6.6522903570606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911148418847394E-3"/>
          <c:y val="6.1115364056042884E-2"/>
          <c:w val="0.98481777031623052"/>
          <c:h val="0.7704634920634920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'1.2.3'!$B$22</c:f>
              <c:strCache>
                <c:ptCount val="1"/>
                <c:pt idx="0">
                  <c:v>Consumo intermedio sector público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'1.2.3'!$C$21:$Q$21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'1.2.3'!$C$22:$Q$22</c:f>
              <c:numCache>
                <c:formatCode>0.0%</c:formatCode>
                <c:ptCount val="15"/>
                <c:pt idx="0">
                  <c:v>0.50788131108435774</c:v>
                </c:pt>
                <c:pt idx="1">
                  <c:v>0.50165895126471061</c:v>
                </c:pt>
                <c:pt idx="2">
                  <c:v>0.47376038496829664</c:v>
                </c:pt>
                <c:pt idx="3">
                  <c:v>0.47970592288710084</c:v>
                </c:pt>
                <c:pt idx="4">
                  <c:v>0.52052806026897713</c:v>
                </c:pt>
                <c:pt idx="5">
                  <c:v>0.51555952109277725</c:v>
                </c:pt>
                <c:pt idx="6">
                  <c:v>0.54662876523657922</c:v>
                </c:pt>
                <c:pt idx="7">
                  <c:v>0.55229508305477815</c:v>
                </c:pt>
                <c:pt idx="8">
                  <c:v>0.51812166738404508</c:v>
                </c:pt>
                <c:pt idx="9">
                  <c:v>0.52613460884357954</c:v>
                </c:pt>
                <c:pt idx="10">
                  <c:v>0.57341260448864717</c:v>
                </c:pt>
                <c:pt idx="11">
                  <c:v>0.6036950840074673</c:v>
                </c:pt>
                <c:pt idx="12">
                  <c:v>0.54880170760739433</c:v>
                </c:pt>
                <c:pt idx="13">
                  <c:v>0.48899163814731333</c:v>
                </c:pt>
                <c:pt idx="14">
                  <c:v>0.52265811213421132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A5-4E9A-8277-5DD0C518B03C}"/>
            </c:ext>
          </c:extLst>
        </c:ser>
        <c:ser>
          <c:idx val="1"/>
          <c:order val="1"/>
          <c:tx>
            <c:strRef>
              <c:f>'1.2.3'!$B$23</c:f>
              <c:strCache>
                <c:ptCount val="1"/>
                <c:pt idx="0">
                  <c:v>Consumo intermedio  sector privado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'1.2.3'!$C$21:$Q$21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'1.2.3'!$C$23:$Q$23</c:f>
              <c:numCache>
                <c:formatCode>0.0%</c:formatCode>
                <c:ptCount val="15"/>
                <c:pt idx="0">
                  <c:v>0.49211868891564226</c:v>
                </c:pt>
                <c:pt idx="1">
                  <c:v>0.49834104873528939</c:v>
                </c:pt>
                <c:pt idx="2">
                  <c:v>0.52623961503170336</c:v>
                </c:pt>
                <c:pt idx="3">
                  <c:v>0.52029407711289921</c:v>
                </c:pt>
                <c:pt idx="4">
                  <c:v>0.47947193973102281</c:v>
                </c:pt>
                <c:pt idx="5">
                  <c:v>0.48444047890722275</c:v>
                </c:pt>
                <c:pt idx="6">
                  <c:v>0.45337123476342078</c:v>
                </c:pt>
                <c:pt idx="7">
                  <c:v>0.44770491694522185</c:v>
                </c:pt>
                <c:pt idx="8">
                  <c:v>0.48187833261595486</c:v>
                </c:pt>
                <c:pt idx="9">
                  <c:v>0.47386539115642051</c:v>
                </c:pt>
                <c:pt idx="10">
                  <c:v>0.42658739551135283</c:v>
                </c:pt>
                <c:pt idx="11">
                  <c:v>0.39630491599253265</c:v>
                </c:pt>
                <c:pt idx="12">
                  <c:v>0.45119829239260562</c:v>
                </c:pt>
                <c:pt idx="13">
                  <c:v>0.51100836185268661</c:v>
                </c:pt>
                <c:pt idx="14">
                  <c:v>0.47734188786578868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BA5-4E9A-8277-5DD0C518B0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42501152"/>
        <c:axId val="142501696"/>
      </c:barChart>
      <c:catAx>
        <c:axId val="1425011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2501696"/>
        <c:crosses val="autoZero"/>
        <c:auto val="1"/>
        <c:lblAlgn val="ctr"/>
        <c:lblOffset val="100"/>
        <c:noMultiLvlLbl val="0"/>
      </c:catAx>
      <c:valAx>
        <c:axId val="142501696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4250115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153208854304558"/>
          <c:y val="0.9334770964293938"/>
          <c:w val="0.59995076548951642"/>
          <c:h val="6.6522903570606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9111567852142013"/>
          <c:y val="2.9573937753071391E-2"/>
          <c:w val="0.45862623376983913"/>
          <c:h val="0.940852114833269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'1.2.4'!$D$66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31859C"/>
              </a:solidFill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E6E82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'1.2.4'!$C$67:$C$77</c:f>
              <c:strCache>
                <c:ptCount val="11"/>
                <c:pt idx="0">
                  <c:v>Actividades de hospitales privados</c:v>
                </c:pt>
                <c:pt idx="1">
                  <c:v>Actividades de centros ambulatorios del sector privado</c:v>
                </c:pt>
                <c:pt idx="2">
                  <c:v>Actividades de hospitales públicos (IESS)</c:v>
                </c:pt>
                <c:pt idx="3">
                  <c:v>Actividades de salud pública, vacunación COVID</c:v>
                </c:pt>
                <c:pt idx="4">
                  <c:v>Actividades de hospitales públicos (MSP)</c:v>
                </c:pt>
                <c:pt idx="5">
                  <c:v>Otras actividades relacionadas con la salud humana privados</c:v>
                </c:pt>
                <c:pt idx="6">
                  <c:v>Actividades de centros ambulatorios del sector público (MSP)</c:v>
                </c:pt>
                <c:pt idx="7">
                  <c:v>Actividades de centros ambulatorios del sector público (IESS)</c:v>
                </c:pt>
                <c:pt idx="8">
                  <c:v>Actividades de centros ambulatorios del sector público (otros sector público)</c:v>
                </c:pt>
                <c:pt idx="9">
                  <c:v>Regulación de las actividades de organismos que prestan servicios de salud</c:v>
                </c:pt>
                <c:pt idx="10">
                  <c:v>Otros*</c:v>
                </c:pt>
              </c:strCache>
            </c:strRef>
          </c:cat>
          <c:val>
            <c:numRef>
              <c:f>'1.2.4'!$D$67:$D$77</c:f>
              <c:numCache>
                <c:formatCode>General</c:formatCode>
                <c:ptCount val="11"/>
                <c:pt idx="0">
                  <c:v>370655</c:v>
                </c:pt>
                <c:pt idx="1">
                  <c:v>294249</c:v>
                </c:pt>
                <c:pt idx="2">
                  <c:v>374634</c:v>
                </c:pt>
                <c:pt idx="3">
                  <c:v>0</c:v>
                </c:pt>
                <c:pt idx="4">
                  <c:v>328334</c:v>
                </c:pt>
                <c:pt idx="5">
                  <c:v>116837</c:v>
                </c:pt>
                <c:pt idx="6">
                  <c:v>104605</c:v>
                </c:pt>
                <c:pt idx="7">
                  <c:v>83308</c:v>
                </c:pt>
                <c:pt idx="8">
                  <c:v>33108</c:v>
                </c:pt>
                <c:pt idx="9">
                  <c:v>33246</c:v>
                </c:pt>
                <c:pt idx="10" formatCode="#,##0">
                  <c:v>40715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69-49CF-81BA-489F7B26163C}"/>
            </c:ext>
          </c:extLst>
        </c:ser>
        <c:ser>
          <c:idx val="1"/>
          <c:order val="1"/>
          <c:tx>
            <c:strRef>
              <c:f>'1.2.4'!$E$66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E6E82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'1.2.4'!$C$67:$C$77</c:f>
              <c:strCache>
                <c:ptCount val="11"/>
                <c:pt idx="0">
                  <c:v>Actividades de hospitales privados</c:v>
                </c:pt>
                <c:pt idx="1">
                  <c:v>Actividades de centros ambulatorios del sector privado</c:v>
                </c:pt>
                <c:pt idx="2">
                  <c:v>Actividades de hospitales públicos (IESS)</c:v>
                </c:pt>
                <c:pt idx="3">
                  <c:v>Actividades de salud pública, vacunación COVID</c:v>
                </c:pt>
                <c:pt idx="4">
                  <c:v>Actividades de hospitales públicos (MSP)</c:v>
                </c:pt>
                <c:pt idx="5">
                  <c:v>Otras actividades relacionadas con la salud humana privados</c:v>
                </c:pt>
                <c:pt idx="6">
                  <c:v>Actividades de centros ambulatorios del sector público (MSP)</c:v>
                </c:pt>
                <c:pt idx="7">
                  <c:v>Actividades de centros ambulatorios del sector público (IESS)</c:v>
                </c:pt>
                <c:pt idx="8">
                  <c:v>Actividades de centros ambulatorios del sector público (otros sector público)</c:v>
                </c:pt>
                <c:pt idx="9">
                  <c:v>Regulación de las actividades de organismos que prestan servicios de salud</c:v>
                </c:pt>
                <c:pt idx="10">
                  <c:v>Otros*</c:v>
                </c:pt>
              </c:strCache>
            </c:strRef>
          </c:cat>
          <c:val>
            <c:numRef>
              <c:f>'1.2.4'!$E$67:$E$77</c:f>
              <c:numCache>
                <c:formatCode>General</c:formatCode>
                <c:ptCount val="11"/>
                <c:pt idx="0">
                  <c:v>413676</c:v>
                </c:pt>
                <c:pt idx="1">
                  <c:v>317969</c:v>
                </c:pt>
                <c:pt idx="2">
                  <c:v>300942</c:v>
                </c:pt>
                <c:pt idx="3">
                  <c:v>246807</c:v>
                </c:pt>
                <c:pt idx="4">
                  <c:v>239364</c:v>
                </c:pt>
                <c:pt idx="5">
                  <c:v>167472</c:v>
                </c:pt>
                <c:pt idx="6">
                  <c:v>85303</c:v>
                </c:pt>
                <c:pt idx="7">
                  <c:v>60054</c:v>
                </c:pt>
                <c:pt idx="8">
                  <c:v>29388</c:v>
                </c:pt>
                <c:pt idx="9">
                  <c:v>23985</c:v>
                </c:pt>
                <c:pt idx="10" formatCode="#,##0">
                  <c:v>32552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69-49CF-81BA-489F7B26163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42582528"/>
        <c:axId val="142579264"/>
      </c:barChart>
      <c:catAx>
        <c:axId val="14258252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42579264"/>
        <c:crosses val="autoZero"/>
        <c:auto val="1"/>
        <c:lblAlgn val="ctr"/>
        <c:lblOffset val="100"/>
        <c:noMultiLvlLbl val="0"/>
      </c:catAx>
      <c:valAx>
        <c:axId val="14257926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4258252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9111567852142013"/>
          <c:y val="2.9573937753071391E-2"/>
          <c:w val="0.47861265656124746"/>
          <c:h val="0.940852114833269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'1.2.4'!$D$43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'1.2.4'!$C$44:$C$54</c:f>
              <c:strCache>
                <c:ptCount val="11"/>
                <c:pt idx="0">
                  <c:v>Actividades de hospitales privados</c:v>
                </c:pt>
                <c:pt idx="1">
                  <c:v>Actividades de centros ambulatorios del sector privado</c:v>
                </c:pt>
                <c:pt idx="2">
                  <c:v>Actividades de hospitales públicos (IESS)</c:v>
                </c:pt>
                <c:pt idx="3">
                  <c:v>Actividades de salud pública, vacunación COVID</c:v>
                </c:pt>
                <c:pt idx="4">
                  <c:v>Actividades de hospitales públicos (MSP)</c:v>
                </c:pt>
                <c:pt idx="5">
                  <c:v>Otras actividades relacionadas con la salud humana privados</c:v>
                </c:pt>
                <c:pt idx="6">
                  <c:v>Actividades de centros ambulatorios del sector público (MSP)</c:v>
                </c:pt>
                <c:pt idx="7">
                  <c:v>Actividades de centros ambulatorios del sector público (IESS)</c:v>
                </c:pt>
                <c:pt idx="8">
                  <c:v>Actividades de centros ambulatorios del sector público (otros sector público)</c:v>
                </c:pt>
                <c:pt idx="9">
                  <c:v>Regulación de las actividades de organismos que prestan servicios de salud</c:v>
                </c:pt>
                <c:pt idx="10">
                  <c:v>Otros*</c:v>
                </c:pt>
              </c:strCache>
            </c:strRef>
          </c:cat>
          <c:val>
            <c:numRef>
              <c:f>'1.2.4'!$D$44:$D$54</c:f>
              <c:numCache>
                <c:formatCode>#,##0</c:formatCode>
                <c:ptCount val="11"/>
                <c:pt idx="0">
                  <c:v>498965</c:v>
                </c:pt>
                <c:pt idx="1">
                  <c:v>396085</c:v>
                </c:pt>
                <c:pt idx="2">
                  <c:v>478816</c:v>
                </c:pt>
                <c:pt idx="3">
                  <c:v>0</c:v>
                </c:pt>
                <c:pt idx="4">
                  <c:v>419647</c:v>
                </c:pt>
                <c:pt idx="5">
                  <c:v>157213</c:v>
                </c:pt>
                <c:pt idx="6">
                  <c:v>133694</c:v>
                </c:pt>
                <c:pt idx="7">
                  <c:v>106487</c:v>
                </c:pt>
                <c:pt idx="8">
                  <c:v>42298</c:v>
                </c:pt>
                <c:pt idx="9">
                  <c:v>46911</c:v>
                </c:pt>
                <c:pt idx="10">
                  <c:v>52036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69-49CF-81BA-489F7B26163C}"/>
            </c:ext>
          </c:extLst>
        </c:ser>
        <c:ser>
          <c:idx val="1"/>
          <c:order val="1"/>
          <c:tx>
            <c:strRef>
              <c:f>'1.2.4'!$E$43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'1.2.4'!$C$44:$C$54</c:f>
              <c:strCache>
                <c:ptCount val="11"/>
                <c:pt idx="0">
                  <c:v>Actividades de hospitales privados</c:v>
                </c:pt>
                <c:pt idx="1">
                  <c:v>Actividades de centros ambulatorios del sector privado</c:v>
                </c:pt>
                <c:pt idx="2">
                  <c:v>Actividades de hospitales públicos (IESS)</c:v>
                </c:pt>
                <c:pt idx="3">
                  <c:v>Actividades de salud pública, vacunación COVID</c:v>
                </c:pt>
                <c:pt idx="4">
                  <c:v>Actividades de hospitales públicos (MSP)</c:v>
                </c:pt>
                <c:pt idx="5">
                  <c:v>Otras actividades relacionadas con la salud humana privados</c:v>
                </c:pt>
                <c:pt idx="6">
                  <c:v>Actividades de centros ambulatorios del sector público (MSP)</c:v>
                </c:pt>
                <c:pt idx="7">
                  <c:v>Actividades de centros ambulatorios del sector público (IESS)</c:v>
                </c:pt>
                <c:pt idx="8">
                  <c:v>Actividades de centros ambulatorios del sector público (otros sector público)</c:v>
                </c:pt>
                <c:pt idx="9">
                  <c:v>Regulación de las actividades de organismos que prestan servicios de salud</c:v>
                </c:pt>
                <c:pt idx="10">
                  <c:v>Otros*</c:v>
                </c:pt>
              </c:strCache>
            </c:strRef>
          </c:cat>
          <c:val>
            <c:numRef>
              <c:f>'1.2.4'!$E$44:$E$54</c:f>
              <c:numCache>
                <c:formatCode>#,##0</c:formatCode>
                <c:ptCount val="11"/>
                <c:pt idx="0">
                  <c:v>558155</c:v>
                </c:pt>
                <c:pt idx="1">
                  <c:v>428936</c:v>
                </c:pt>
                <c:pt idx="2">
                  <c:v>384236</c:v>
                </c:pt>
                <c:pt idx="3">
                  <c:v>340008</c:v>
                </c:pt>
                <c:pt idx="4">
                  <c:v>305616</c:v>
                </c:pt>
                <c:pt idx="5">
                  <c:v>225924</c:v>
                </c:pt>
                <c:pt idx="6">
                  <c:v>108916</c:v>
                </c:pt>
                <c:pt idx="7">
                  <c:v>76673</c:v>
                </c:pt>
                <c:pt idx="8">
                  <c:v>37527</c:v>
                </c:pt>
                <c:pt idx="9">
                  <c:v>33629</c:v>
                </c:pt>
                <c:pt idx="10">
                  <c:v>41567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69-49CF-81BA-489F7B26163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42587968"/>
        <c:axId val="142590144"/>
      </c:barChart>
      <c:catAx>
        <c:axId val="14258796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42590144"/>
        <c:crosses val="autoZero"/>
        <c:auto val="1"/>
        <c:lblAlgn val="ctr"/>
        <c:lblOffset val="100"/>
        <c:noMultiLvlLbl val="0"/>
      </c:catAx>
      <c:valAx>
        <c:axId val="142590144"/>
        <c:scaling>
          <c:orientation val="minMax"/>
        </c:scaling>
        <c:delete val="1"/>
        <c:axPos val="t"/>
        <c:numFmt formatCode="#,##0" sourceLinked="1"/>
        <c:majorTickMark val="out"/>
        <c:minorTickMark val="none"/>
        <c:tickLblPos val="nextTo"/>
        <c:crossAx val="142587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16356328996374"/>
          <c:y val="0.47560388156332345"/>
          <c:w val="5.8922372083931078E-2"/>
          <c:h val="5.8306606943392493E-2"/>
        </c:manualLayout>
      </c:layout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2722195605077913E-2"/>
          <c:y val="1.8750960533724548E-2"/>
          <c:w val="0.92073033963162454"/>
          <c:h val="0.919882259537722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'1.2.5'!$D$18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'1.2.5'!$C$19:$C$25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'1.2.5'!$F$19:$F$25</c:f>
              <c:numCache>
                <c:formatCode>0.0%</c:formatCode>
                <c:ptCount val="7"/>
                <c:pt idx="0">
                  <c:v>0.353436525763272</c:v>
                </c:pt>
                <c:pt idx="1">
                  <c:v>0.168573312647745</c:v>
                </c:pt>
                <c:pt idx="2">
                  <c:v>0.103231190883426</c:v>
                </c:pt>
                <c:pt idx="3">
                  <c:v>0.121627429796078</c:v>
                </c:pt>
                <c:pt idx="4">
                  <c:v>4.2360806502418399E-2</c:v>
                </c:pt>
                <c:pt idx="5">
                  <c:v>0.19619563777455301</c:v>
                </c:pt>
                <c:pt idx="6">
                  <c:v>1.4575096632508E-2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F8B-4636-8905-57D2DCFC9F68}"/>
            </c:ext>
          </c:extLst>
        </c:ser>
        <c:ser>
          <c:idx val="1"/>
          <c:order val="1"/>
          <c:tx>
            <c:strRef>
              <c:f>'1.2.5'!$E$18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'1.2.5'!$C$19:$C$25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'1.2.5'!$G$19:$G$25</c:f>
              <c:numCache>
                <c:formatCode>0.0%</c:formatCode>
                <c:ptCount val="7"/>
                <c:pt idx="0">
                  <c:v>0.44043742626372601</c:v>
                </c:pt>
                <c:pt idx="1">
                  <c:v>0.242934930574462</c:v>
                </c:pt>
                <c:pt idx="2">
                  <c:v>0.14399310282239799</c:v>
                </c:pt>
                <c:pt idx="3">
                  <c:v>6.8906434340684303E-2</c:v>
                </c:pt>
                <c:pt idx="4">
                  <c:v>4.6053180869407399E-2</c:v>
                </c:pt>
                <c:pt idx="5">
                  <c:v>4.2717124965967898E-2</c:v>
                </c:pt>
                <c:pt idx="6">
                  <c:v>1.49578001633542E-2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F8B-4636-8905-57D2DCFC9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42588512"/>
        <c:axId val="142583072"/>
      </c:barChart>
      <c:catAx>
        <c:axId val="14258851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ES"/>
          </a:p>
        </c:txPr>
        <c:crossAx val="142583072"/>
        <c:crosses val="autoZero"/>
        <c:auto val="1"/>
        <c:lblAlgn val="ctr"/>
        <c:lblOffset val="100"/>
        <c:noMultiLvlLbl val="0"/>
      </c:catAx>
      <c:valAx>
        <c:axId val="142583072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4258851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>
          <a:solidFill>
            <a:srgbClr val="64647C"/>
          </a:solidFill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949536458617368E-2"/>
          <c:y val="1.3174253672860094E-2"/>
          <c:w val="0.96418598821295898"/>
          <c:h val="0.832279221413476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'1.1.1'!$B$8</c:f>
              <c:strCache>
                <c:ptCount val="1"/>
                <c:pt idx="0">
                  <c:v>Producción de las industrias características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rgbClr val="595959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'1.1.1'!$C$7:$Q$7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'1.1.1'!$C$8:$Q$8</c:f>
              <c:numCache>
                <c:formatCode>_(* #,##0_);_(* \(#,##0\);_(* "-"??_);_(@_)</c:formatCode>
                <c:ptCount val="15"/>
                <c:pt idx="0">
                  <c:v>1829058</c:v>
                </c:pt>
                <c:pt idx="1">
                  <c:v>2231913</c:v>
                </c:pt>
                <c:pt idx="2">
                  <c:v>2466061</c:v>
                </c:pt>
                <c:pt idx="3">
                  <c:v>3018901</c:v>
                </c:pt>
                <c:pt idx="4">
                  <c:v>3631556</c:v>
                </c:pt>
                <c:pt idx="5">
                  <c:v>4379406</c:v>
                </c:pt>
                <c:pt idx="6">
                  <c:v>4907587</c:v>
                </c:pt>
                <c:pt idx="7">
                  <c:v>5258069</c:v>
                </c:pt>
                <c:pt idx="8">
                  <c:v>5694014</c:v>
                </c:pt>
                <c:pt idx="9">
                  <c:v>5814745</c:v>
                </c:pt>
                <c:pt idx="10">
                  <c:v>6198263</c:v>
                </c:pt>
                <c:pt idx="11">
                  <c:v>6819266</c:v>
                </c:pt>
                <c:pt idx="12">
                  <c:v>6796013</c:v>
                </c:pt>
                <c:pt idx="13">
                  <c:v>6540955</c:v>
                </c:pt>
                <c:pt idx="14">
                  <c:v>7120253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923-4582-B33D-A4AD9C12D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overlap val="-11"/>
        <c:axId val="2083656624"/>
        <c:axId val="2083653904"/>
      </c:barChart>
      <c:lineChart>
        <c:grouping val="standard"/>
        <c:varyColors val="0"/>
        <c:ser>
          <c:idx val="1"/>
          <c:order val="1"/>
          <c:tx>
            <c:strRef>
              <c:f>'1.1.1'!$B$10</c:f>
              <c:strCache>
                <c:ptCount val="1"/>
                <c:pt idx="0">
                  <c:v>Producción de la salud respecto al PIB</c:v>
                </c:pt>
              </c:strCache>
            </c:strRef>
          </c:tx>
          <c:spPr>
            <a:ln w="28575" cap="rnd">
              <a:solidFill>
                <a:srgbClr val="4BACC6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31859C"/>
              </a:solidFill>
              <a:ln w="9525">
                <a:solidFill>
                  <a:srgbClr val="4BACC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rgbClr val="595959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'1.1.1'!$C$10:$Q$10</c:f>
              <c:numCache>
                <c:formatCode>0.0%</c:formatCode>
                <c:ptCount val="15"/>
                <c:pt idx="0">
                  <c:v>3.5858414296314103E-2</c:v>
                </c:pt>
                <c:pt idx="1">
                  <c:v>3.61369459058863E-2</c:v>
                </c:pt>
                <c:pt idx="2">
                  <c:v>3.9444551912816699E-2</c:v>
                </c:pt>
                <c:pt idx="3">
                  <c:v>4.3402847691106299E-2</c:v>
                </c:pt>
                <c:pt idx="4">
                  <c:v>4.5808637961859702E-2</c:v>
                </c:pt>
                <c:pt idx="5">
                  <c:v>4.9808685956904103E-2</c:v>
                </c:pt>
                <c:pt idx="6">
                  <c:v>5.15884010474588E-2</c:v>
                </c:pt>
                <c:pt idx="7">
                  <c:v>5.1688377515551998E-2</c:v>
                </c:pt>
                <c:pt idx="8">
                  <c:v>5.73470858169031E-2</c:v>
                </c:pt>
                <c:pt idx="9">
                  <c:v>5.81837007729296E-2</c:v>
                </c:pt>
                <c:pt idx="10">
                  <c:v>5.94296157214751E-2</c:v>
                </c:pt>
                <c:pt idx="11">
                  <c:v>6.3398463145091094E-2</c:v>
                </c:pt>
                <c:pt idx="12">
                  <c:v>6.2863177879818294E-2</c:v>
                </c:pt>
                <c:pt idx="13">
                  <c:v>6.5876532931584103E-2</c:v>
                </c:pt>
                <c:pt idx="14">
                  <c:v>6.7067253047227104E-2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923-4582-B33D-A4AD9C12D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663152"/>
        <c:axId val="2083661520"/>
      </c:lineChart>
      <c:catAx>
        <c:axId val="208365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4BACC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595959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2083653904"/>
        <c:crosses val="autoZero"/>
        <c:auto val="1"/>
        <c:lblAlgn val="ctr"/>
        <c:lblOffset val="100"/>
        <c:noMultiLvlLbl val="0"/>
      </c:catAx>
      <c:valAx>
        <c:axId val="2083653904"/>
        <c:scaling>
          <c:orientation val="minMax"/>
          <c:max val="900000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2083656624"/>
        <c:crosses val="autoZero"/>
        <c:crossBetween val="between"/>
      </c:valAx>
      <c:valAx>
        <c:axId val="2083661520"/>
        <c:scaling>
          <c:orientation val="minMax"/>
          <c:max val="7.0000000000000007E-2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2083663152"/>
        <c:crosses val="max"/>
        <c:crossBetween val="between"/>
      </c:valAx>
      <c:catAx>
        <c:axId val="2083663152"/>
        <c:scaling>
          <c:orientation val="minMax"/>
        </c:scaling>
        <c:delete val="1"/>
        <c:axPos val="b"/>
        <c:majorTickMark val="out"/>
        <c:minorTickMark val="none"/>
        <c:tickLblPos val="nextTo"/>
        <c:crossAx val="20836615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rgbClr val="595959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05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2722195605077913E-2"/>
          <c:y val="1.8750960533724548E-2"/>
          <c:w val="0.57635999559963547"/>
          <c:h val="0.919882259537722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'1.2.5'!$D$7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'1.2.5'!$C$8:$C$14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'1.2.5'!$F$8:$F$14</c:f>
              <c:numCache>
                <c:formatCode>0.0%</c:formatCode>
                <c:ptCount val="7"/>
                <c:pt idx="0">
                  <c:v>0.34290328349235699</c:v>
                </c:pt>
                <c:pt idx="1">
                  <c:v>0.175281596578822</c:v>
                </c:pt>
                <c:pt idx="2">
                  <c:v>0.110623270020044</c:v>
                </c:pt>
                <c:pt idx="3">
                  <c:v>0.118609016575992</c:v>
                </c:pt>
                <c:pt idx="4">
                  <c:v>4.5397745910856699E-2</c:v>
                </c:pt>
                <c:pt idx="5">
                  <c:v>0.193027090539869</c:v>
                </c:pt>
                <c:pt idx="6">
                  <c:v>1.41579968820591E-2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F8B-4636-8905-57D2DCFC9F68}"/>
            </c:ext>
          </c:extLst>
        </c:ser>
        <c:ser>
          <c:idx val="1"/>
          <c:order val="1"/>
          <c:tx>
            <c:strRef>
              <c:f>'1.2.5'!$E$7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'1.2.5'!$C$8:$C$14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'1.2.5'!$G$8:$G$14</c:f>
              <c:numCache>
                <c:formatCode>0.0%</c:formatCode>
                <c:ptCount val="7"/>
                <c:pt idx="0">
                  <c:v>0.42304069125322102</c:v>
                </c:pt>
                <c:pt idx="1">
                  <c:v>0.25020166966238599</c:v>
                </c:pt>
                <c:pt idx="2">
                  <c:v>0.154028249994586</c:v>
                </c:pt>
                <c:pt idx="3">
                  <c:v>6.68230396084631E-2</c:v>
                </c:pt>
                <c:pt idx="4">
                  <c:v>4.9260183641206698E-2</c:v>
                </c:pt>
                <c:pt idx="5">
                  <c:v>4.22247547480347E-2</c:v>
                </c:pt>
                <c:pt idx="6">
                  <c:v>1.4421411092102101E-2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F8B-4636-8905-57D2DCFC9F6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42579808"/>
        <c:axId val="142589056"/>
      </c:barChart>
      <c:catAx>
        <c:axId val="14257980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vert="horz"/>
          <a:lstStyle/>
          <a:p>
            <a:pPr>
              <a:defRPr>
                <a:solidFill>
                  <a:srgbClr val="64647C"/>
                </a:solidFill>
              </a:defRPr>
            </a:pPr>
            <a:endParaRPr lang="es-ES"/>
          </a:p>
        </c:txPr>
        <c:crossAx val="142589056"/>
        <c:crosses val="autoZero"/>
        <c:auto val="1"/>
        <c:lblAlgn val="ctr"/>
        <c:lblOffset val="100"/>
        <c:noMultiLvlLbl val="0"/>
      </c:catAx>
      <c:valAx>
        <c:axId val="14258905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4257980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>
          <a:solidFill>
            <a:srgbClr val="64647C"/>
          </a:solidFill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2296856238136E-3"/>
          <c:y val="4.88279336907377E-2"/>
          <c:w val="0.98691829268358611"/>
          <c:h val="0.732208443319505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'1.3.1'!$B$14</c:f>
              <c:strCache>
                <c:ptCount val="1"/>
                <c:pt idx="0">
                  <c:v>VAB de las industrias características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'1.3.1'!$C$13:$Q$13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'1.3.1'!$C$14:$Q$14</c:f>
              <c:numCache>
                <c:formatCode>_(* #,##0_);_(* \(#,##0\);_(* "-"??_);_(@_)</c:formatCode>
                <c:ptCount val="15"/>
                <c:pt idx="0">
                  <c:v>1203591</c:v>
                </c:pt>
                <c:pt idx="1">
                  <c:v>1340846</c:v>
                </c:pt>
                <c:pt idx="2">
                  <c:v>1376988</c:v>
                </c:pt>
                <c:pt idx="3">
                  <c:v>1581340</c:v>
                </c:pt>
                <c:pt idx="4">
                  <c:v>1844222</c:v>
                </c:pt>
                <c:pt idx="5">
                  <c:v>2139894</c:v>
                </c:pt>
                <c:pt idx="6">
                  <c:v>2155144</c:v>
                </c:pt>
                <c:pt idx="7">
                  <c:v>2106048</c:v>
                </c:pt>
                <c:pt idx="8">
                  <c:v>2381381</c:v>
                </c:pt>
                <c:pt idx="9">
                  <c:v>2265474</c:v>
                </c:pt>
                <c:pt idx="10">
                  <c:v>2183934</c:v>
                </c:pt>
                <c:pt idx="11">
                  <c:v>2166421</c:v>
                </c:pt>
                <c:pt idx="12">
                  <c:v>2344507</c:v>
                </c:pt>
                <c:pt idx="13">
                  <c:v>1943903</c:v>
                </c:pt>
                <c:pt idx="14">
                  <c:v>2210322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13D-4B05-9C2F-6F0068A6D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-2"/>
        <c:axId val="142593408"/>
        <c:axId val="142578720"/>
      </c:barChart>
      <c:lineChart>
        <c:grouping val="standard"/>
        <c:varyColors val="0"/>
        <c:ser>
          <c:idx val="1"/>
          <c:order val="1"/>
          <c:tx>
            <c:strRef>
              <c:f>'1.3.1'!$B$16</c:f>
              <c:strCache>
                <c:ptCount val="1"/>
                <c:pt idx="0">
                  <c:v>VAB de la salud respecto al PIB</c:v>
                </c:pt>
              </c:strCache>
            </c:strRef>
          </c:tx>
          <c:spPr>
            <a:ln w="22225">
              <a:solidFill>
                <a:srgbClr val="4BACC6"/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>
                <a:solidFill>
                  <a:srgbClr val="4BACC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'1.3.1'!$C$13:$Q$13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'1.3.1'!$C$16:$Q$16</c:f>
              <c:numCache>
                <c:formatCode>0.0%</c:formatCode>
                <c:ptCount val="15"/>
                <c:pt idx="0">
                  <c:v>2.3596225336383499E-2</c:v>
                </c:pt>
                <c:pt idx="1">
                  <c:v>2.4715869417977501E-2</c:v>
                </c:pt>
                <c:pt idx="2">
                  <c:v>2.5239099015333E-2</c:v>
                </c:pt>
                <c:pt idx="3">
                  <c:v>2.79977064876001E-2</c:v>
                </c:pt>
                <c:pt idx="4">
                  <c:v>3.0270333404984199E-2</c:v>
                </c:pt>
                <c:pt idx="5">
                  <c:v>3.3247562285285297E-2</c:v>
                </c:pt>
                <c:pt idx="6">
                  <c:v>3.1906255233460599E-2</c:v>
                </c:pt>
                <c:pt idx="7">
                  <c:v>3.0041182869863799E-2</c:v>
                </c:pt>
                <c:pt idx="8">
                  <c:v>3.3935047538587199E-2</c:v>
                </c:pt>
                <c:pt idx="9">
                  <c:v>3.2684188516656901E-2</c:v>
                </c:pt>
                <c:pt idx="10">
                  <c:v>3.0778841967728801E-2</c:v>
                </c:pt>
                <c:pt idx="11">
                  <c:v>3.0143389673960502E-2</c:v>
                </c:pt>
                <c:pt idx="12">
                  <c:v>3.2617314125722899E-2</c:v>
                </c:pt>
                <c:pt idx="13">
                  <c:v>2.9327967093585899E-2</c:v>
                </c:pt>
                <c:pt idx="14">
                  <c:v>3.1992508880173999E-2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13D-4B05-9C2F-6F0068A6D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591232"/>
        <c:axId val="142590688"/>
      </c:lineChart>
      <c:catAx>
        <c:axId val="142593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42578720"/>
        <c:crosses val="autoZero"/>
        <c:auto val="1"/>
        <c:lblAlgn val="ctr"/>
        <c:lblOffset val="100"/>
        <c:noMultiLvlLbl val="0"/>
      </c:catAx>
      <c:valAx>
        <c:axId val="142578720"/>
        <c:scaling>
          <c:orientation val="minMax"/>
          <c:max val="3500000"/>
        </c:scaling>
        <c:delete val="0"/>
        <c:axPos val="l"/>
        <c:numFmt formatCode="_(* #,##0_);_(* \(#,##0\);_(* &quot;-&quot;??_);_(@_)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0">
                <a:solidFill>
                  <a:schemeClr val="bg1"/>
                </a:solidFill>
              </a:defRPr>
            </a:pPr>
            <a:endParaRPr lang="es-ES"/>
          </a:p>
        </c:txPr>
        <c:crossAx val="142593408"/>
        <c:crosses val="autoZero"/>
        <c:crossBetween val="between"/>
      </c:valAx>
      <c:valAx>
        <c:axId val="142590688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200">
                <a:solidFill>
                  <a:schemeClr val="bg1"/>
                </a:solidFill>
              </a:defRPr>
            </a:pPr>
            <a:endParaRPr lang="es-ES"/>
          </a:p>
        </c:txPr>
        <c:crossAx val="142591232"/>
        <c:crosses val="max"/>
        <c:crossBetween val="between"/>
      </c:valAx>
      <c:catAx>
        <c:axId val="142591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259068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26827735772946865"/>
          <c:y val="0.90978828411044033"/>
          <c:w val="0.46344521911014608"/>
          <c:h val="3.567919419204213E-2"/>
        </c:manualLayout>
      </c:layout>
      <c:overlay val="0"/>
      <c:txPr>
        <a:bodyPr/>
        <a:lstStyle/>
        <a:p>
          <a:pPr>
            <a:defRPr sz="110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2296856238136E-3"/>
          <c:y val="4.88279336907377E-2"/>
          <c:w val="0.98691829268358611"/>
          <c:h val="0.732208443319505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'1.3.1'!$B$8</c:f>
              <c:strCache>
                <c:ptCount val="1"/>
                <c:pt idx="0">
                  <c:v>VAB de las industrias características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1"/>
              <c:layout>
                <c:manualLayout>
                  <c:x val="6.5334003889996883E-4"/>
                  <c:y val="5.80052585344613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5.80052585344613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'1.3.1'!$C$13:$Q$13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'1.3.1'!$C$8:$Q$8</c:f>
              <c:numCache>
                <c:formatCode>_(* #,##0_);_(* \(#,##0\);_(* "-"??_);_(@_)</c:formatCode>
                <c:ptCount val="15"/>
                <c:pt idx="0">
                  <c:v>1203591</c:v>
                </c:pt>
                <c:pt idx="1">
                  <c:v>1397651</c:v>
                </c:pt>
                <c:pt idx="2">
                  <c:v>1542972</c:v>
                </c:pt>
                <c:pt idx="3">
                  <c:v>1865190</c:v>
                </c:pt>
                <c:pt idx="4">
                  <c:v>2216566</c:v>
                </c:pt>
                <c:pt idx="5">
                  <c:v>2727395</c:v>
                </c:pt>
                <c:pt idx="6">
                  <c:v>2998776</c:v>
                </c:pt>
                <c:pt idx="7">
                  <c:v>3147775</c:v>
                </c:pt>
                <c:pt idx="8">
                  <c:v>3658826</c:v>
                </c:pt>
                <c:pt idx="9">
                  <c:v>3794952</c:v>
                </c:pt>
                <c:pt idx="10">
                  <c:v>4064658</c:v>
                </c:pt>
                <c:pt idx="11">
                  <c:v>4408766</c:v>
                </c:pt>
                <c:pt idx="12">
                  <c:v>4463861</c:v>
                </c:pt>
                <c:pt idx="13">
                  <c:v>4390953</c:v>
                </c:pt>
                <c:pt idx="14">
                  <c:v>4579066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13D-4B05-9C2F-6F0068A6D7E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2"/>
        <c:axId val="142592320"/>
        <c:axId val="142591776"/>
      </c:barChart>
      <c:lineChart>
        <c:grouping val="standard"/>
        <c:varyColors val="0"/>
        <c:ser>
          <c:idx val="1"/>
          <c:order val="1"/>
          <c:tx>
            <c:strRef>
              <c:f>'1.3.1'!$B$10</c:f>
              <c:strCache>
                <c:ptCount val="1"/>
                <c:pt idx="0">
                  <c:v>VAB de la salud respecto al PIB</c:v>
                </c:pt>
              </c:strCache>
            </c:strRef>
          </c:tx>
          <c:spPr>
            <a:ln w="28575">
              <a:solidFill>
                <a:srgbClr val="4BACC6"/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 w="28575">
                <a:solidFill>
                  <a:srgbClr val="4BACC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'1.3.1'!$C$7:$Q$7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'1.3.1'!$C$10:$Q$10</c:f>
              <c:numCache>
                <c:formatCode>0.0%</c:formatCode>
                <c:ptCount val="15"/>
                <c:pt idx="0">
                  <c:v>2.3596225336383499E-2</c:v>
                </c:pt>
                <c:pt idx="1">
                  <c:v>2.2629393969347301E-2</c:v>
                </c:pt>
                <c:pt idx="2">
                  <c:v>2.4679778462099101E-2</c:v>
                </c:pt>
                <c:pt idx="3">
                  <c:v>2.6815903365156601E-2</c:v>
                </c:pt>
                <c:pt idx="4">
                  <c:v>2.79598798456E-2</c:v>
                </c:pt>
                <c:pt idx="5">
                  <c:v>3.10197230024872E-2</c:v>
                </c:pt>
                <c:pt idx="6">
                  <c:v>3.1523039518095999E-2</c:v>
                </c:pt>
                <c:pt idx="7">
                  <c:v>3.09435617018371E-2</c:v>
                </c:pt>
                <c:pt idx="8">
                  <c:v>3.6849752847659997E-2</c:v>
                </c:pt>
                <c:pt idx="9">
                  <c:v>3.7973178809325402E-2</c:v>
                </c:pt>
                <c:pt idx="10">
                  <c:v>3.8972380323200197E-2</c:v>
                </c:pt>
                <c:pt idx="11">
                  <c:v>4.0988134025909999E-2</c:v>
                </c:pt>
                <c:pt idx="12">
                  <c:v>4.1290752103297003E-2</c:v>
                </c:pt>
                <c:pt idx="13">
                  <c:v>4.4223016349376802E-2</c:v>
                </c:pt>
                <c:pt idx="14">
                  <c:v>4.3131245215858698E-2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13D-4B05-9C2F-6F0068A6D7E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2580896"/>
        <c:axId val="142593952"/>
      </c:lineChart>
      <c:catAx>
        <c:axId val="142592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42591776"/>
        <c:crosses val="autoZero"/>
        <c:auto val="1"/>
        <c:lblAlgn val="ctr"/>
        <c:lblOffset val="100"/>
        <c:noMultiLvlLbl val="0"/>
      </c:catAx>
      <c:valAx>
        <c:axId val="142591776"/>
        <c:scaling>
          <c:orientation val="minMax"/>
          <c:max val="6000000"/>
        </c:scaling>
        <c:delete val="0"/>
        <c:axPos val="l"/>
        <c:numFmt formatCode="_(* #,##0_);_(* \(#,##0\);_(* &quot;-&quot;??_);_(@_)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0">
                <a:solidFill>
                  <a:schemeClr val="bg1"/>
                </a:solidFill>
              </a:defRPr>
            </a:pPr>
            <a:endParaRPr lang="es-ES"/>
          </a:p>
        </c:txPr>
        <c:crossAx val="142592320"/>
        <c:crosses val="autoZero"/>
        <c:crossBetween val="between"/>
      </c:valAx>
      <c:valAx>
        <c:axId val="142593952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200">
                <a:solidFill>
                  <a:schemeClr val="bg1"/>
                </a:solidFill>
              </a:defRPr>
            </a:pPr>
            <a:endParaRPr lang="es-ES"/>
          </a:p>
        </c:txPr>
        <c:crossAx val="142580896"/>
        <c:crosses val="max"/>
        <c:crossBetween val="between"/>
      </c:valAx>
      <c:catAx>
        <c:axId val="142580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2593952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26827735772946865"/>
          <c:y val="0.90978828411044033"/>
          <c:w val="0.46344521911014608"/>
          <c:h val="3.567919419204213E-2"/>
        </c:manualLayout>
      </c:layout>
      <c:overlay val="0"/>
      <c:txPr>
        <a:bodyPr/>
        <a:lstStyle/>
        <a:p>
          <a:pPr>
            <a:defRPr sz="110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691876523774509E-4"/>
          <c:y val="5.3397054810943993E-4"/>
          <c:w val="0.98913630190867763"/>
          <c:h val="0.768795731310891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'1.3.2'!$B$38</c:f>
              <c:strCache>
                <c:ptCount val="1"/>
                <c:pt idx="0">
                  <c:v>VAB de las industrias características de la salud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'1.3.2'!$C$37:$Q$37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'1.3.2'!$C$38:$Q$38</c:f>
              <c:numCache>
                <c:formatCode>0.0%</c:formatCode>
                <c:ptCount val="15"/>
                <c:pt idx="0">
                  <c:v>0.74020403117785327</c:v>
                </c:pt>
                <c:pt idx="1">
                  <c:v>0.72151607884961733</c:v>
                </c:pt>
                <c:pt idx="2">
                  <c:v>0.71710169653054112</c:v>
                </c:pt>
                <c:pt idx="3">
                  <c:v>0.69641693237268132</c:v>
                </c:pt>
                <c:pt idx="4">
                  <c:v>0.69976569777479292</c:v>
                </c:pt>
                <c:pt idx="5">
                  <c:v>0.70971323843267653</c:v>
                </c:pt>
                <c:pt idx="6">
                  <c:v>0.7028211082699396</c:v>
                </c:pt>
                <c:pt idx="7">
                  <c:v>0.67511059251945782</c:v>
                </c:pt>
                <c:pt idx="8">
                  <c:v>0.69614189785101677</c:v>
                </c:pt>
                <c:pt idx="9">
                  <c:v>0.7026335647145191</c:v>
                </c:pt>
                <c:pt idx="10">
                  <c:v>0.68159053833859784</c:v>
                </c:pt>
                <c:pt idx="11">
                  <c:v>0.68207308664674793</c:v>
                </c:pt>
                <c:pt idx="12">
                  <c:v>0.70946599415119738</c:v>
                </c:pt>
                <c:pt idx="13">
                  <c:v>0.68569869446189546</c:v>
                </c:pt>
                <c:pt idx="14">
                  <c:v>0.72153470598642933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1C-4163-BC42-9B7F44025570}"/>
            </c:ext>
          </c:extLst>
        </c:ser>
        <c:ser>
          <c:idx val="1"/>
          <c:order val="1"/>
          <c:tx>
            <c:strRef>
              <c:f>'1.3.2'!$B$39</c:f>
              <c:strCache>
                <c:ptCount val="1"/>
                <c:pt idx="0">
                  <c:v>VAB de las industrias conexas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'1.3.2'!$C$37:$Q$37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'1.3.2'!$C$39:$Q$39</c:f>
              <c:numCache>
                <c:formatCode>0.0%</c:formatCode>
                <c:ptCount val="15"/>
                <c:pt idx="0">
                  <c:v>0.25979596882214673</c:v>
                </c:pt>
                <c:pt idx="1">
                  <c:v>0.27848392115038262</c:v>
                </c:pt>
                <c:pt idx="2">
                  <c:v>0.28289830346945888</c:v>
                </c:pt>
                <c:pt idx="3">
                  <c:v>0.30358306762731868</c:v>
                </c:pt>
                <c:pt idx="4">
                  <c:v>0.30023430222520714</c:v>
                </c:pt>
                <c:pt idx="5">
                  <c:v>0.29028676156732347</c:v>
                </c:pt>
                <c:pt idx="6">
                  <c:v>0.29717889173006035</c:v>
                </c:pt>
                <c:pt idx="7">
                  <c:v>0.32488940748054213</c:v>
                </c:pt>
                <c:pt idx="8">
                  <c:v>0.30385810214898329</c:v>
                </c:pt>
                <c:pt idx="9">
                  <c:v>0.2973664352854809</c:v>
                </c:pt>
                <c:pt idx="10">
                  <c:v>0.31840946166140216</c:v>
                </c:pt>
                <c:pt idx="11">
                  <c:v>0.31792691335325213</c:v>
                </c:pt>
                <c:pt idx="12">
                  <c:v>0.29053400584880262</c:v>
                </c:pt>
                <c:pt idx="13">
                  <c:v>0.31430130553810454</c:v>
                </c:pt>
                <c:pt idx="14">
                  <c:v>0.27846529401357073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21C-4163-BC42-9B7F44025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43403488"/>
        <c:axId val="143389344"/>
      </c:barChart>
      <c:catAx>
        <c:axId val="143403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3389344"/>
        <c:crosses val="autoZero"/>
        <c:auto val="1"/>
        <c:lblAlgn val="ctr"/>
        <c:lblOffset val="100"/>
        <c:noMultiLvlLbl val="0"/>
      </c:catAx>
      <c:valAx>
        <c:axId val="143389344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434034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316703127743782E-2"/>
          <c:y val="0.90430298979248669"/>
          <c:w val="0.82749063508987319"/>
          <c:h val="8.0766917961650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691876523774509E-4"/>
          <c:y val="5.3397054810943993E-4"/>
          <c:w val="0.98913630190867763"/>
          <c:h val="0.768795731310891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'1.3.2'!$B$22</c:f>
              <c:strCache>
                <c:ptCount val="1"/>
                <c:pt idx="0">
                  <c:v>VAB de las industrias características de la salud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'1.3.2'!$C$21:$Q$21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'1.3.2'!$C$22:$Q$22</c:f>
              <c:numCache>
                <c:formatCode>0.0%</c:formatCode>
                <c:ptCount val="15"/>
                <c:pt idx="0">
                  <c:v>0.74020403117785327</c:v>
                </c:pt>
                <c:pt idx="1">
                  <c:v>0.73742801290557458</c:v>
                </c:pt>
                <c:pt idx="2">
                  <c:v>0.7407813536716632</c:v>
                </c:pt>
                <c:pt idx="3">
                  <c:v>0.74054707553406274</c:v>
                </c:pt>
                <c:pt idx="4">
                  <c:v>0.751122414228373</c:v>
                </c:pt>
                <c:pt idx="5">
                  <c:v>0.7625559567069623</c:v>
                </c:pt>
                <c:pt idx="6">
                  <c:v>0.76583903562962596</c:v>
                </c:pt>
                <c:pt idx="7">
                  <c:v>0.74781507406464165</c:v>
                </c:pt>
                <c:pt idx="8">
                  <c:v>0.76683437643696595</c:v>
                </c:pt>
                <c:pt idx="9">
                  <c:v>0.78069143598434398</c:v>
                </c:pt>
                <c:pt idx="10">
                  <c:v>0.77436497205859911</c:v>
                </c:pt>
                <c:pt idx="11">
                  <c:v>0.79555325464234206</c:v>
                </c:pt>
                <c:pt idx="12">
                  <c:v>0.80687327772651318</c:v>
                </c:pt>
                <c:pt idx="13">
                  <c:v>0.81764162147647812</c:v>
                </c:pt>
                <c:pt idx="14">
                  <c:v>0.82773043166089244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1C-4163-BC42-9B7F44025570}"/>
            </c:ext>
          </c:extLst>
        </c:ser>
        <c:ser>
          <c:idx val="1"/>
          <c:order val="1"/>
          <c:tx>
            <c:strRef>
              <c:f>'1.3.2'!$B$23</c:f>
              <c:strCache>
                <c:ptCount val="1"/>
                <c:pt idx="0">
                  <c:v>VAB de las industrias conexas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'1.3.2'!$C$21:$Q$21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'1.3.2'!$C$23:$Q$23</c:f>
              <c:numCache>
                <c:formatCode>0.0%</c:formatCode>
                <c:ptCount val="15"/>
                <c:pt idx="0">
                  <c:v>0.25979596882214673</c:v>
                </c:pt>
                <c:pt idx="1">
                  <c:v>0.26257198709442542</c:v>
                </c:pt>
                <c:pt idx="2">
                  <c:v>0.25921864632833674</c:v>
                </c:pt>
                <c:pt idx="3">
                  <c:v>0.25945292446593732</c:v>
                </c:pt>
                <c:pt idx="4">
                  <c:v>0.24887758577162694</c:v>
                </c:pt>
                <c:pt idx="5">
                  <c:v>0.2374440432930377</c:v>
                </c:pt>
                <c:pt idx="6">
                  <c:v>0.23416096437037404</c:v>
                </c:pt>
                <c:pt idx="7">
                  <c:v>0.2521849259353583</c:v>
                </c:pt>
                <c:pt idx="8">
                  <c:v>0.23316562356303411</c:v>
                </c:pt>
                <c:pt idx="9">
                  <c:v>0.21930856401565599</c:v>
                </c:pt>
                <c:pt idx="10">
                  <c:v>0.22563502794140089</c:v>
                </c:pt>
                <c:pt idx="11">
                  <c:v>0.20444674535765797</c:v>
                </c:pt>
                <c:pt idx="12">
                  <c:v>0.19312672227348687</c:v>
                </c:pt>
                <c:pt idx="13">
                  <c:v>0.18235837852352194</c:v>
                </c:pt>
                <c:pt idx="14">
                  <c:v>0.17226956833910753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21C-4163-BC42-9B7F44025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43392608"/>
        <c:axId val="143388800"/>
      </c:barChart>
      <c:catAx>
        <c:axId val="14339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3388800"/>
        <c:crosses val="autoZero"/>
        <c:auto val="1"/>
        <c:lblAlgn val="ctr"/>
        <c:lblOffset val="100"/>
        <c:noMultiLvlLbl val="0"/>
      </c:catAx>
      <c:valAx>
        <c:axId val="143388800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4339260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316703127743782E-2"/>
          <c:y val="0.90430298979248669"/>
          <c:w val="0.82749063508987319"/>
          <c:h val="8.0766917961650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911148418847394E-3"/>
          <c:y val="6.1115364056042884E-2"/>
          <c:w val="0.98481777031623052"/>
          <c:h val="0.7704634920634920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'1.3.3'!$B$36</c:f>
              <c:strCache>
                <c:ptCount val="1"/>
                <c:pt idx="0">
                  <c:v>VAB sector público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'1.3.3'!$C$35:$Q$35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'1.3.3'!$C$36:$Q$36</c:f>
              <c:numCache>
                <c:formatCode>0.0%</c:formatCode>
                <c:ptCount val="15"/>
                <c:pt idx="0">
                  <c:v>0.64876440584883066</c:v>
                </c:pt>
                <c:pt idx="1">
                  <c:v>0.65599628891013584</c:v>
                </c:pt>
                <c:pt idx="2">
                  <c:v>0.69749627447733753</c:v>
                </c:pt>
                <c:pt idx="3">
                  <c:v>0.71393881138781035</c:v>
                </c:pt>
                <c:pt idx="4">
                  <c:v>0.67324649635456035</c:v>
                </c:pt>
                <c:pt idx="5">
                  <c:v>0.66405812624363636</c:v>
                </c:pt>
                <c:pt idx="6">
                  <c:v>0.6845969457261325</c:v>
                </c:pt>
                <c:pt idx="7">
                  <c:v>0.67913456863281374</c:v>
                </c:pt>
                <c:pt idx="8">
                  <c:v>0.68101324399581586</c:v>
                </c:pt>
                <c:pt idx="9">
                  <c:v>0.70634401454176921</c:v>
                </c:pt>
                <c:pt idx="10">
                  <c:v>0.72229701080710318</c:v>
                </c:pt>
                <c:pt idx="11">
                  <c:v>0.6966725304084479</c:v>
                </c:pt>
                <c:pt idx="12">
                  <c:v>0.71285178504478763</c:v>
                </c:pt>
                <c:pt idx="13">
                  <c:v>0.6866397140186522</c:v>
                </c:pt>
                <c:pt idx="14">
                  <c:v>0.7041571318568064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C4-4265-94D4-A987986FE995}"/>
            </c:ext>
          </c:extLst>
        </c:ser>
        <c:ser>
          <c:idx val="1"/>
          <c:order val="1"/>
          <c:tx>
            <c:strRef>
              <c:f>'1.3.3'!$B$37</c:f>
              <c:strCache>
                <c:ptCount val="1"/>
                <c:pt idx="0">
                  <c:v>VAB sector privado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'1.3.3'!$C$35:$Q$35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'1.3.3'!$C$37:$Q$37</c:f>
              <c:numCache>
                <c:formatCode>0.0%</c:formatCode>
                <c:ptCount val="15"/>
                <c:pt idx="0">
                  <c:v>0.35123559415116928</c:v>
                </c:pt>
                <c:pt idx="1">
                  <c:v>0.34400371108986416</c:v>
                </c:pt>
                <c:pt idx="2">
                  <c:v>0.30250372552266253</c:v>
                </c:pt>
                <c:pt idx="3">
                  <c:v>0.28606118861218965</c:v>
                </c:pt>
                <c:pt idx="4">
                  <c:v>0.32675350364543965</c:v>
                </c:pt>
                <c:pt idx="5">
                  <c:v>0.33594187375636364</c:v>
                </c:pt>
                <c:pt idx="6">
                  <c:v>0.31540305427386756</c:v>
                </c:pt>
                <c:pt idx="7">
                  <c:v>0.32086543136718632</c:v>
                </c:pt>
                <c:pt idx="8">
                  <c:v>0.31898675600418414</c:v>
                </c:pt>
                <c:pt idx="9">
                  <c:v>0.29365598545823079</c:v>
                </c:pt>
                <c:pt idx="10">
                  <c:v>0.27770298919289688</c:v>
                </c:pt>
                <c:pt idx="11">
                  <c:v>0.30332746959155216</c:v>
                </c:pt>
                <c:pt idx="12">
                  <c:v>0.28714821495521231</c:v>
                </c:pt>
                <c:pt idx="13">
                  <c:v>0.31336028598134785</c:v>
                </c:pt>
                <c:pt idx="14">
                  <c:v>0.2958428681431936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C4-4265-94D4-A987986FE99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43391520"/>
        <c:axId val="143401312"/>
      </c:barChart>
      <c:catAx>
        <c:axId val="1433915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3401312"/>
        <c:crosses val="autoZero"/>
        <c:auto val="1"/>
        <c:lblAlgn val="ctr"/>
        <c:lblOffset val="100"/>
        <c:noMultiLvlLbl val="0"/>
      </c:catAx>
      <c:valAx>
        <c:axId val="143401312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4339152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653312857322792"/>
          <c:y val="0.9334770964293938"/>
          <c:w val="0.20693374285354421"/>
          <c:h val="6.6522903570606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911148418847394E-3"/>
          <c:y val="6.1115364056042884E-2"/>
          <c:w val="0.98481777031623052"/>
          <c:h val="0.7704634920634920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'1.3.3'!$B$22</c:f>
              <c:strCache>
                <c:ptCount val="1"/>
                <c:pt idx="0">
                  <c:v>VAB sector público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'1.3.3'!$C$21:$Q$21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'1.3.3'!$C$22:$Q$22</c:f>
              <c:numCache>
                <c:formatCode>0.0%</c:formatCode>
                <c:ptCount val="15"/>
                <c:pt idx="0">
                  <c:v>0.64876440584883066</c:v>
                </c:pt>
                <c:pt idx="1">
                  <c:v>0.65912520364525906</c:v>
                </c:pt>
                <c:pt idx="2">
                  <c:v>0.68635464545046831</c:v>
                </c:pt>
                <c:pt idx="3">
                  <c:v>0.71388169569856152</c:v>
                </c:pt>
                <c:pt idx="4">
                  <c:v>0.67327027483052615</c:v>
                </c:pt>
                <c:pt idx="5">
                  <c:v>0.66619136575376869</c:v>
                </c:pt>
                <c:pt idx="6">
                  <c:v>0.68820312020637753</c:v>
                </c:pt>
                <c:pt idx="7">
                  <c:v>0.67994376980565641</c:v>
                </c:pt>
                <c:pt idx="8">
                  <c:v>0.65656415473159968</c:v>
                </c:pt>
                <c:pt idx="9">
                  <c:v>0.66967302880247237</c:v>
                </c:pt>
                <c:pt idx="10">
                  <c:v>0.7097647575761602</c:v>
                </c:pt>
                <c:pt idx="11">
                  <c:v>0.71465983905700592</c:v>
                </c:pt>
                <c:pt idx="12">
                  <c:v>0.69624502196640981</c:v>
                </c:pt>
                <c:pt idx="13">
                  <c:v>0.70379733055671512</c:v>
                </c:pt>
                <c:pt idx="14">
                  <c:v>0.68346514332835562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C4-4265-94D4-A987986FE995}"/>
            </c:ext>
          </c:extLst>
        </c:ser>
        <c:ser>
          <c:idx val="1"/>
          <c:order val="1"/>
          <c:tx>
            <c:strRef>
              <c:f>'1.3.3'!$B$23</c:f>
              <c:strCache>
                <c:ptCount val="1"/>
                <c:pt idx="0">
                  <c:v>VAB sector privado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'1.3.3'!$C$21:$Q$21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'1.3.3'!$C$23:$Q$23</c:f>
              <c:numCache>
                <c:formatCode>0.0%</c:formatCode>
                <c:ptCount val="15"/>
                <c:pt idx="0">
                  <c:v>0.35123559415116928</c:v>
                </c:pt>
                <c:pt idx="1">
                  <c:v>0.34087479635474094</c:v>
                </c:pt>
                <c:pt idx="2">
                  <c:v>0.31364535454953169</c:v>
                </c:pt>
                <c:pt idx="3">
                  <c:v>0.28611830430143848</c:v>
                </c:pt>
                <c:pt idx="4">
                  <c:v>0.32672972516947385</c:v>
                </c:pt>
                <c:pt idx="5">
                  <c:v>0.33380863424623131</c:v>
                </c:pt>
                <c:pt idx="6">
                  <c:v>0.31179687979362247</c:v>
                </c:pt>
                <c:pt idx="7">
                  <c:v>0.32005623019434365</c:v>
                </c:pt>
                <c:pt idx="8">
                  <c:v>0.34343584526840032</c:v>
                </c:pt>
                <c:pt idx="9">
                  <c:v>0.33032697119752769</c:v>
                </c:pt>
                <c:pt idx="10">
                  <c:v>0.29023524242383986</c:v>
                </c:pt>
                <c:pt idx="11">
                  <c:v>0.28534016094299403</c:v>
                </c:pt>
                <c:pt idx="12">
                  <c:v>0.30375497803359019</c:v>
                </c:pt>
                <c:pt idx="13">
                  <c:v>0.29620266944328488</c:v>
                </c:pt>
                <c:pt idx="14">
                  <c:v>0.31653485667164438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C4-4265-94D4-A987986FE99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43394784"/>
        <c:axId val="143397504"/>
      </c:barChart>
      <c:catAx>
        <c:axId val="1433947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3397504"/>
        <c:crosses val="autoZero"/>
        <c:auto val="1"/>
        <c:lblAlgn val="ctr"/>
        <c:lblOffset val="100"/>
        <c:noMultiLvlLbl val="0"/>
      </c:catAx>
      <c:valAx>
        <c:axId val="143397504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4339478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653312857322792"/>
          <c:y val="0.9334770964293938"/>
          <c:w val="0.20693374285354421"/>
          <c:h val="6.6522903570606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8889113167251375"/>
          <c:y val="2.9573942583365386E-2"/>
          <c:w val="0.50297429212005085"/>
          <c:h val="0.940852114833269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'1.3.4'!$D$64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31859C"/>
              </a:solidFill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E6E82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'1.3.4'!$C$65:$C$75</c:f>
              <c:strCache>
                <c:ptCount val="11"/>
                <c:pt idx="0">
                  <c:v>Actividades de centros ambulatorios del sector público (MSP)</c:v>
                </c:pt>
                <c:pt idx="1">
                  <c:v>Actividades de hospitales públicos (MSP)</c:v>
                </c:pt>
                <c:pt idx="2">
                  <c:v>Actividades de hospitales públicos (IESS)</c:v>
                </c:pt>
                <c:pt idx="3">
                  <c:v>Actividades de hospitales privados</c:v>
                </c:pt>
                <c:pt idx="4">
                  <c:v>Actividades de centros ambulatorios del sector privado</c:v>
                </c:pt>
                <c:pt idx="5">
                  <c:v>Otras actividades relacionadas con la salud humana privados</c:v>
                </c:pt>
                <c:pt idx="6">
                  <c:v>Regulación de las actividades de organismos que prestan servicios de salud</c:v>
                </c:pt>
                <c:pt idx="7">
                  <c:v>Actividades de centros ambulatorios del sector público (IESS)</c:v>
                </c:pt>
                <c:pt idx="8">
                  <c:v>Actividades de hospitales públicos (otros sector público)</c:v>
                </c:pt>
                <c:pt idx="9">
                  <c:v>Actividades de salud pública, vacunación COVID</c:v>
                </c:pt>
                <c:pt idx="10">
                  <c:v>Otros*</c:v>
                </c:pt>
              </c:strCache>
            </c:strRef>
          </c:cat>
          <c:val>
            <c:numRef>
              <c:f>'1.3.4'!$D$65:$D$75</c:f>
              <c:numCache>
                <c:formatCode>General</c:formatCode>
                <c:ptCount val="11"/>
                <c:pt idx="0">
                  <c:v>454579</c:v>
                </c:pt>
                <c:pt idx="1">
                  <c:v>479799</c:v>
                </c:pt>
                <c:pt idx="2">
                  <c:v>401697</c:v>
                </c:pt>
                <c:pt idx="3">
                  <c:v>321683</c:v>
                </c:pt>
                <c:pt idx="4">
                  <c:v>224132</c:v>
                </c:pt>
                <c:pt idx="5">
                  <c:v>127406</c:v>
                </c:pt>
                <c:pt idx="6">
                  <c:v>144371</c:v>
                </c:pt>
                <c:pt idx="7">
                  <c:v>107903</c:v>
                </c:pt>
                <c:pt idx="8">
                  <c:v>35953</c:v>
                </c:pt>
                <c:pt idx="9">
                  <c:v>0</c:v>
                </c:pt>
                <c:pt idx="10" formatCode="_(* #,##0_);_(* \(#,##0\);_(* &quot;-&quot;??_);_(@_)">
                  <c:v>46984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D1D-4B46-A53C-DF3AF7CB4BDD}"/>
            </c:ext>
          </c:extLst>
        </c:ser>
        <c:ser>
          <c:idx val="1"/>
          <c:order val="1"/>
          <c:tx>
            <c:strRef>
              <c:f>'1.3.4'!$E$64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E6E82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'1.3.4'!$C$65:$C$75</c:f>
              <c:strCache>
                <c:ptCount val="11"/>
                <c:pt idx="0">
                  <c:v>Actividades de centros ambulatorios del sector público (MSP)</c:v>
                </c:pt>
                <c:pt idx="1">
                  <c:v>Actividades de hospitales públicos (MSP)</c:v>
                </c:pt>
                <c:pt idx="2">
                  <c:v>Actividades de hospitales públicos (IESS)</c:v>
                </c:pt>
                <c:pt idx="3">
                  <c:v>Actividades de hospitales privados</c:v>
                </c:pt>
                <c:pt idx="4">
                  <c:v>Actividades de centros ambulatorios del sector privado</c:v>
                </c:pt>
                <c:pt idx="5">
                  <c:v>Otras actividades relacionadas con la salud humana privados</c:v>
                </c:pt>
                <c:pt idx="6">
                  <c:v>Regulación de las actividades de organismos que prestan servicios de salud</c:v>
                </c:pt>
                <c:pt idx="7">
                  <c:v>Actividades de centros ambulatorios del sector público (IESS)</c:v>
                </c:pt>
                <c:pt idx="8">
                  <c:v>Actividades de hospitales públicos (otros sector público)</c:v>
                </c:pt>
                <c:pt idx="9">
                  <c:v>Actividades de salud pública, vacunación COVID</c:v>
                </c:pt>
                <c:pt idx="10">
                  <c:v>Otros*</c:v>
                </c:pt>
              </c:strCache>
            </c:strRef>
          </c:cat>
          <c:val>
            <c:numRef>
              <c:f>'1.3.4'!$E$65:$E$75</c:f>
              <c:numCache>
                <c:formatCode>General</c:formatCode>
                <c:ptCount val="11"/>
                <c:pt idx="0">
                  <c:v>469155</c:v>
                </c:pt>
                <c:pt idx="1">
                  <c:v>423371</c:v>
                </c:pt>
                <c:pt idx="2">
                  <c:v>324764</c:v>
                </c:pt>
                <c:pt idx="3">
                  <c:v>298246</c:v>
                </c:pt>
                <c:pt idx="4">
                  <c:v>188770</c:v>
                </c:pt>
                <c:pt idx="5">
                  <c:v>166892</c:v>
                </c:pt>
                <c:pt idx="6">
                  <c:v>139860</c:v>
                </c:pt>
                <c:pt idx="7">
                  <c:v>126274</c:v>
                </c:pt>
                <c:pt idx="8">
                  <c:v>30134</c:v>
                </c:pt>
                <c:pt idx="9">
                  <c:v>0</c:v>
                </c:pt>
                <c:pt idx="10" formatCode="_(* #,##0_);_(* \(#,##0\);_(* &quot;-&quot;??_);_(@_)">
                  <c:v>42856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1D-4B46-A53C-DF3AF7CB4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43393152"/>
        <c:axId val="143396960"/>
      </c:barChart>
      <c:catAx>
        <c:axId val="14339315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43396960"/>
        <c:crosses val="autoZero"/>
        <c:auto val="1"/>
        <c:lblAlgn val="ctr"/>
        <c:lblOffset val="100"/>
        <c:noMultiLvlLbl val="0"/>
      </c:catAx>
      <c:valAx>
        <c:axId val="14339696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4339315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8889113167251375"/>
          <c:y val="2.9573942583365386E-2"/>
          <c:w val="0.50297429212005085"/>
          <c:h val="0.940852114833269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'1.3.4'!$D$41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31859C"/>
              </a:solidFill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E6E82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'1.3.4'!$C$42:$C$52</c:f>
              <c:strCache>
                <c:ptCount val="11"/>
                <c:pt idx="0">
                  <c:v>Actividades de hospitales públicos (MSP)</c:v>
                </c:pt>
                <c:pt idx="1">
                  <c:v>Actividades de centros ambulatorios del sector público (MSP)</c:v>
                </c:pt>
                <c:pt idx="2">
                  <c:v>Actividades de hospitales públicos (IESS)</c:v>
                </c:pt>
                <c:pt idx="3">
                  <c:v>Actividades de centros ambulatorios del sector privado</c:v>
                </c:pt>
                <c:pt idx="4">
                  <c:v>Actividades de hospitales privados</c:v>
                </c:pt>
                <c:pt idx="5">
                  <c:v>Otras actividades relacionadas con la salud humana privados</c:v>
                </c:pt>
                <c:pt idx="6">
                  <c:v>Actividades de centros ambulatorios del sector público (IESS)</c:v>
                </c:pt>
                <c:pt idx="7">
                  <c:v>Regulación de las actividades de organismos que prestan servicios de salud</c:v>
                </c:pt>
                <c:pt idx="8">
                  <c:v>Actividades de centros ambulatorios del sector público (otros sector público)</c:v>
                </c:pt>
                <c:pt idx="9">
                  <c:v>Actividades de salud pública, vacunación COVID</c:v>
                </c:pt>
                <c:pt idx="10">
                  <c:v>Otros*</c:v>
                </c:pt>
              </c:strCache>
            </c:strRef>
          </c:cat>
          <c:val>
            <c:numRef>
              <c:f>'1.3.4'!$D$42:$D$52</c:f>
              <c:numCache>
                <c:formatCode>General</c:formatCode>
                <c:ptCount val="11"/>
                <c:pt idx="0">
                  <c:v>1009488</c:v>
                </c:pt>
                <c:pt idx="1">
                  <c:v>740600</c:v>
                </c:pt>
                <c:pt idx="2">
                  <c:v>713447</c:v>
                </c:pt>
                <c:pt idx="3">
                  <c:v>611775</c:v>
                </c:pt>
                <c:pt idx="4">
                  <c:v>564620</c:v>
                </c:pt>
                <c:pt idx="5">
                  <c:v>179525</c:v>
                </c:pt>
                <c:pt idx="6">
                  <c:v>269654</c:v>
                </c:pt>
                <c:pt idx="7">
                  <c:v>207087</c:v>
                </c:pt>
                <c:pt idx="8">
                  <c:v>74938</c:v>
                </c:pt>
                <c:pt idx="9">
                  <c:v>0</c:v>
                </c:pt>
                <c:pt idx="10" formatCode="_(* #,##0_);_(* \(#,##0\);_(* &quot;-&quot;??_);_(@_)">
                  <c:v>92727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D1D-4B46-A53C-DF3AF7CB4BDD}"/>
            </c:ext>
          </c:extLst>
        </c:ser>
        <c:ser>
          <c:idx val="1"/>
          <c:order val="1"/>
          <c:tx>
            <c:strRef>
              <c:f>'1.3.4'!$E$41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E6E82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'1.3.4'!$C$42:$C$52</c:f>
              <c:strCache>
                <c:ptCount val="11"/>
                <c:pt idx="0">
                  <c:v>Actividades de hospitales públicos (MSP)</c:v>
                </c:pt>
                <c:pt idx="1">
                  <c:v>Actividades de centros ambulatorios del sector público (MSP)</c:v>
                </c:pt>
                <c:pt idx="2">
                  <c:v>Actividades de hospitales públicos (IESS)</c:v>
                </c:pt>
                <c:pt idx="3">
                  <c:v>Actividades de centros ambulatorios del sector privado</c:v>
                </c:pt>
                <c:pt idx="4">
                  <c:v>Actividades de hospitales privados</c:v>
                </c:pt>
                <c:pt idx="5">
                  <c:v>Otras actividades relacionadas con la salud humana privados</c:v>
                </c:pt>
                <c:pt idx="6">
                  <c:v>Actividades de centros ambulatorios del sector público (IESS)</c:v>
                </c:pt>
                <c:pt idx="7">
                  <c:v>Regulación de las actividades de organismos que prestan servicios de salud</c:v>
                </c:pt>
                <c:pt idx="8">
                  <c:v>Actividades de centros ambulatorios del sector público (otros sector público)</c:v>
                </c:pt>
                <c:pt idx="9">
                  <c:v>Actividades de salud pública, vacunación COVID</c:v>
                </c:pt>
                <c:pt idx="10">
                  <c:v>Otros*</c:v>
                </c:pt>
              </c:strCache>
            </c:strRef>
          </c:cat>
          <c:val>
            <c:numRef>
              <c:f>'1.3.4'!$E$42:$E$52</c:f>
              <c:numCache>
                <c:formatCode>General</c:formatCode>
                <c:ptCount val="11"/>
                <c:pt idx="0">
                  <c:v>952121</c:v>
                </c:pt>
                <c:pt idx="1">
                  <c:v>796450</c:v>
                </c:pt>
                <c:pt idx="2">
                  <c:v>708709</c:v>
                </c:pt>
                <c:pt idx="3">
                  <c:v>613037</c:v>
                </c:pt>
                <c:pt idx="4">
                  <c:v>581662</c:v>
                </c:pt>
                <c:pt idx="5">
                  <c:v>254735</c:v>
                </c:pt>
                <c:pt idx="6">
                  <c:v>254362</c:v>
                </c:pt>
                <c:pt idx="7">
                  <c:v>212888</c:v>
                </c:pt>
                <c:pt idx="8">
                  <c:v>77992</c:v>
                </c:pt>
                <c:pt idx="9">
                  <c:v>44852</c:v>
                </c:pt>
                <c:pt idx="10" formatCode="_(* #,##0_);_(* \(#,##0\);_(* &quot;-&quot;??_);_(@_)">
                  <c:v>82258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1D-4B46-A53C-DF3AF7CB4BD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43402944"/>
        <c:axId val="143395328"/>
      </c:barChart>
      <c:catAx>
        <c:axId val="14340294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43395328"/>
        <c:crosses val="autoZero"/>
        <c:auto val="1"/>
        <c:lblAlgn val="ctr"/>
        <c:lblOffset val="100"/>
        <c:noMultiLvlLbl val="0"/>
      </c:catAx>
      <c:valAx>
        <c:axId val="1433953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4340294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2722195605077913E-2"/>
          <c:y val="1.8750960533724548E-2"/>
          <c:w val="0.92073033963162454"/>
          <c:h val="0.919882259537722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'1.3.5'!$D$18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'1.3.5'!$C$19:$C$25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Actividades de seguros de enfermedad y accidentes privados</c:v>
                </c:pt>
                <c:pt idx="4">
                  <c:v>Construcción de infraestructura hospitalaria</c:v>
                </c:pt>
                <c:pt idx="5">
                  <c:v>Fabricación de instrumentos de óptica y equipo fotográfico</c:v>
                </c:pt>
                <c:pt idx="6">
                  <c:v>Fabricación de equipo médico y quirúrgico y de aparatos ortopédicos</c:v>
                </c:pt>
              </c:strCache>
            </c:strRef>
          </c:cat>
          <c:val>
            <c:numRef>
              <c:f>'1.3.5'!$F$19:$F$25</c:f>
              <c:numCache>
                <c:formatCode>0.0%</c:formatCode>
                <c:ptCount val="7"/>
                <c:pt idx="0">
                  <c:v>0.38650829443985601</c:v>
                </c:pt>
                <c:pt idx="1">
                  <c:v>0.262338024853635</c:v>
                </c:pt>
                <c:pt idx="2">
                  <c:v>0.124377539446371</c:v>
                </c:pt>
                <c:pt idx="3">
                  <c:v>5.2036192025630597E-2</c:v>
                </c:pt>
                <c:pt idx="4">
                  <c:v>0.101077907428489</c:v>
                </c:pt>
                <c:pt idx="5">
                  <c:v>1.7808543059532299E-2</c:v>
                </c:pt>
                <c:pt idx="6">
                  <c:v>5.5853498746485999E-2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D5B-42E2-8739-CFEE0B3F7A5E}"/>
            </c:ext>
          </c:extLst>
        </c:ser>
        <c:ser>
          <c:idx val="1"/>
          <c:order val="1"/>
          <c:tx>
            <c:strRef>
              <c:f>'1.3.5'!$E$18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'1.3.5'!$C$19:$C$25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Actividades de seguros de enfermedad y accidentes privados</c:v>
                </c:pt>
                <c:pt idx="4">
                  <c:v>Construcción de infraestructura hospitalaria</c:v>
                </c:pt>
                <c:pt idx="5">
                  <c:v>Fabricación de instrumentos de óptica y equipo fotográfico</c:v>
                </c:pt>
                <c:pt idx="6">
                  <c:v>Fabricación de equipo médico y quirúrgico y de aparatos ortopédicos</c:v>
                </c:pt>
              </c:strCache>
            </c:strRef>
          </c:cat>
          <c:val>
            <c:numRef>
              <c:f>'1.3.5'!$G$19:$G$25</c:f>
              <c:numCache>
                <c:formatCode>0.0%</c:formatCode>
                <c:ptCount val="7"/>
                <c:pt idx="0">
                  <c:v>0.43126113664072002</c:v>
                </c:pt>
                <c:pt idx="1">
                  <c:v>0.33201842820969701</c:v>
                </c:pt>
                <c:pt idx="2">
                  <c:v>9.6579292881928194E-2</c:v>
                </c:pt>
                <c:pt idx="3">
                  <c:v>5.8392337991184498E-2</c:v>
                </c:pt>
                <c:pt idx="4">
                  <c:v>5.3668057769858397E-2</c:v>
                </c:pt>
                <c:pt idx="5">
                  <c:v>1.72395198349433E-2</c:v>
                </c:pt>
                <c:pt idx="6">
                  <c:v>1.08412266716684E-2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5B-42E2-8739-CFEE0B3F7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43395872"/>
        <c:axId val="143400224"/>
      </c:barChart>
      <c:catAx>
        <c:axId val="14339587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3400224"/>
        <c:crosses val="autoZero"/>
        <c:auto val="1"/>
        <c:lblAlgn val="ctr"/>
        <c:lblOffset val="100"/>
        <c:noMultiLvlLbl val="0"/>
      </c:catAx>
      <c:valAx>
        <c:axId val="143400224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4339587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379798030864119E-2"/>
          <c:y val="5.3402487287619008E-4"/>
          <c:w val="0.98913630190867763"/>
          <c:h val="0.768795731310891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'1.1.2'!$B$22</c:f>
              <c:strCache>
                <c:ptCount val="1"/>
                <c:pt idx="0">
                  <c:v>Producción de las industrias características de la salud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s-ES" sz="1100" b="0" i="0" u="none" strike="noStrike" kern="1200" baseline="0">
                      <a:solidFill>
                        <a:srgbClr val="6464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s-ES" sz="1100" b="0" i="0" u="none" strike="noStrike" kern="1200" baseline="0">
                      <a:solidFill>
                        <a:srgbClr val="6464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s-ES" sz="1100" b="0" i="0" u="none" strike="noStrike" kern="1200" baseline="0">
                      <a:solidFill>
                        <a:srgbClr val="6464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s-ES" sz="1100" b="0" i="0" u="none" strike="noStrike" kern="1200" baseline="0">
                      <a:solidFill>
                        <a:srgbClr val="6464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s-ES" sz="1100" b="0" i="0" u="none" strike="noStrike" kern="1200" baseline="0">
                      <a:solidFill>
                        <a:srgbClr val="6464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s-ES" sz="1100" b="0" i="0" u="none" strike="noStrike" kern="1200" baseline="0">
                      <a:solidFill>
                        <a:srgbClr val="64647C"/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s-ES" sz="1200" b="0" i="0" u="none" strike="noStrike" kern="1200" baseline="0">
                      <a:solidFill>
                        <a:srgbClr val="64647C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'1.1.2'!$C$21:$Q$21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'1.1.2'!$C$22:$Q$22</c:f>
              <c:numCache>
                <c:formatCode>0.0%</c:formatCode>
                <c:ptCount val="15"/>
                <c:pt idx="0">
                  <c:v>0.68620108017905945</c:v>
                </c:pt>
                <c:pt idx="1">
                  <c:v>0.69230454274325204</c:v>
                </c:pt>
                <c:pt idx="2">
                  <c:v>0.69483789911687888</c:v>
                </c:pt>
                <c:pt idx="3">
                  <c:v>0.70127625313395281</c:v>
                </c:pt>
                <c:pt idx="4">
                  <c:v>0.71380182305103068</c:v>
                </c:pt>
                <c:pt idx="5">
                  <c:v>0.73236700175607972</c:v>
                </c:pt>
                <c:pt idx="6">
                  <c:v>0.74041535546699733</c:v>
                </c:pt>
                <c:pt idx="7">
                  <c:v>0.73092844626919307</c:v>
                </c:pt>
                <c:pt idx="8">
                  <c:v>0.73969310216443496</c:v>
                </c:pt>
                <c:pt idx="9">
                  <c:v>0.75007375296221179</c:v>
                </c:pt>
                <c:pt idx="10">
                  <c:v>0.74678083406506235</c:v>
                </c:pt>
                <c:pt idx="11">
                  <c:v>0.76228108887812784</c:v>
                </c:pt>
                <c:pt idx="12">
                  <c:v>0.77439093175824003</c:v>
                </c:pt>
                <c:pt idx="13">
                  <c:v>0.78175387527181106</c:v>
                </c:pt>
                <c:pt idx="14">
                  <c:v>0.80800928905312275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FB-41CE-AFF5-4656599123AE}"/>
            </c:ext>
          </c:extLst>
        </c:ser>
        <c:ser>
          <c:idx val="1"/>
          <c:order val="1"/>
          <c:tx>
            <c:strRef>
              <c:f>'1.1.2'!$B$23</c:f>
              <c:strCache>
                <c:ptCount val="1"/>
                <c:pt idx="0">
                  <c:v>Producción de las industrias conexas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'1.1.2'!$C$21:$Q$21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'1.1.2'!$C$23:$Q$23</c:f>
              <c:numCache>
                <c:formatCode>0.0%</c:formatCode>
                <c:ptCount val="15"/>
                <c:pt idx="0">
                  <c:v>0.3137989198209406</c:v>
                </c:pt>
                <c:pt idx="1">
                  <c:v>0.30769545725674796</c:v>
                </c:pt>
                <c:pt idx="2">
                  <c:v>0.30516210088312107</c:v>
                </c:pt>
                <c:pt idx="3">
                  <c:v>0.29872374686604719</c:v>
                </c:pt>
                <c:pt idx="4">
                  <c:v>0.28619817694896932</c:v>
                </c:pt>
                <c:pt idx="5">
                  <c:v>0.26763299824392034</c:v>
                </c:pt>
                <c:pt idx="6">
                  <c:v>0.25958464453300273</c:v>
                </c:pt>
                <c:pt idx="7">
                  <c:v>0.26907155373080693</c:v>
                </c:pt>
                <c:pt idx="8">
                  <c:v>0.2603068978355651</c:v>
                </c:pt>
                <c:pt idx="9">
                  <c:v>0.24992624703778821</c:v>
                </c:pt>
                <c:pt idx="10">
                  <c:v>0.25321916593493765</c:v>
                </c:pt>
                <c:pt idx="11">
                  <c:v>0.23771891112187213</c:v>
                </c:pt>
                <c:pt idx="12">
                  <c:v>0.22560906824175991</c:v>
                </c:pt>
                <c:pt idx="13">
                  <c:v>0.21824612472818897</c:v>
                </c:pt>
                <c:pt idx="14">
                  <c:v>0.1919907109468772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FB-41CE-AFF5-465659912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40824544"/>
        <c:axId val="140839232"/>
      </c:barChart>
      <c:catAx>
        <c:axId val="14082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0839232"/>
        <c:crosses val="autoZero"/>
        <c:auto val="1"/>
        <c:lblAlgn val="ctr"/>
        <c:lblOffset val="100"/>
        <c:noMultiLvlLbl val="0"/>
      </c:catAx>
      <c:valAx>
        <c:axId val="140839232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4082454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316703127743782E-2"/>
          <c:y val="0.90430298979248669"/>
          <c:w val="0.82749063508987319"/>
          <c:h val="8.0766917961650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2722195605077913E-2"/>
          <c:y val="1.8750960533724548E-2"/>
          <c:w val="0.92073033963162454"/>
          <c:h val="0.919882259537722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'1.3.5'!$D$7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'1.3.5'!$C$8:$C$14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'1.3.5'!$F$8:$F$14</c:f>
              <c:numCache>
                <c:formatCode>0.0%</c:formatCode>
                <c:ptCount val="7"/>
                <c:pt idx="0">
                  <c:v>0.32462650945215099</c:v>
                </c:pt>
                <c:pt idx="1">
                  <c:v>0.244261227179217</c:v>
                </c:pt>
                <c:pt idx="2">
                  <c:v>0.12314003485475</c:v>
                </c:pt>
                <c:pt idx="3">
                  <c:v>0.15108935133101301</c:v>
                </c:pt>
                <c:pt idx="4">
                  <c:v>5.1626960579689497E-2</c:v>
                </c:pt>
                <c:pt idx="5">
                  <c:v>8.8817839941446999E-2</c:v>
                </c:pt>
                <c:pt idx="6">
                  <c:v>1.64380766617311E-2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D5B-42E2-8739-CFEE0B3F7A5E}"/>
            </c:ext>
          </c:extLst>
        </c:ser>
        <c:ser>
          <c:idx val="1"/>
          <c:order val="1"/>
          <c:tx>
            <c:strRef>
              <c:f>'1.3.5'!$E$7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'1.3.5'!$C$8:$C$14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'1.3.5'!$G$8:$G$14</c:f>
              <c:numCache>
                <c:formatCode>0.0%</c:formatCode>
                <c:ptCount val="7"/>
                <c:pt idx="0">
                  <c:v>0.406727960310931</c:v>
                </c:pt>
                <c:pt idx="1">
                  <c:v>0.32002249718785197</c:v>
                </c:pt>
                <c:pt idx="2">
                  <c:v>9.7881654718533301E-2</c:v>
                </c:pt>
                <c:pt idx="3">
                  <c:v>7.8500914997565605E-2</c:v>
                </c:pt>
                <c:pt idx="4">
                  <c:v>6.2831581686617496E-2</c:v>
                </c:pt>
                <c:pt idx="5">
                  <c:v>1.7693450632103799E-2</c:v>
                </c:pt>
                <c:pt idx="6">
                  <c:v>1.63419404663969E-2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5B-42E2-8739-CFEE0B3F7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45903344"/>
        <c:axId val="145895184"/>
      </c:barChart>
      <c:catAx>
        <c:axId val="14590334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5895184"/>
        <c:crosses val="autoZero"/>
        <c:auto val="1"/>
        <c:lblAlgn val="ctr"/>
        <c:lblOffset val="100"/>
        <c:noMultiLvlLbl val="0"/>
      </c:catAx>
      <c:valAx>
        <c:axId val="145895184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4590334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088415219487709E-3"/>
          <c:y val="1.6825074980580983E-2"/>
          <c:w val="0.96273642992242225"/>
          <c:h val="0.8274871136590681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'2.1.1'!$B$22</c:f>
              <c:strCache>
                <c:ptCount val="1"/>
                <c:pt idx="0">
                  <c:v>Gasto de consumo final total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'2.1.1'!$C$17:$Q$17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'2.1.1'!$C$22:$Q$22</c:f>
              <c:numCache>
                <c:formatCode>_(* #,##0_);_(* \(#,##0\);_(* "-"??_);_(@_)</c:formatCode>
                <c:ptCount val="15"/>
                <c:pt idx="0">
                  <c:v>2789477</c:v>
                </c:pt>
                <c:pt idx="1">
                  <c:v>3273597</c:v>
                </c:pt>
                <c:pt idx="2">
                  <c:v>3394266</c:v>
                </c:pt>
                <c:pt idx="3">
                  <c:v>3891560</c:v>
                </c:pt>
                <c:pt idx="4">
                  <c:v>4562556</c:v>
                </c:pt>
                <c:pt idx="5">
                  <c:v>5042836</c:v>
                </c:pt>
                <c:pt idx="6">
                  <c:v>5197081</c:v>
                </c:pt>
                <c:pt idx="7">
                  <c:v>5316357</c:v>
                </c:pt>
                <c:pt idx="8">
                  <c:v>5686466</c:v>
                </c:pt>
                <c:pt idx="9">
                  <c:v>5339899</c:v>
                </c:pt>
                <c:pt idx="10">
                  <c:v>5375847</c:v>
                </c:pt>
                <c:pt idx="11">
                  <c:v>5453927</c:v>
                </c:pt>
                <c:pt idx="12">
                  <c:v>5573132</c:v>
                </c:pt>
                <c:pt idx="13">
                  <c:v>5115511</c:v>
                </c:pt>
                <c:pt idx="14">
                  <c:v>5349369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384-446E-B3FC-D6E423250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45896272"/>
        <c:axId val="145904976"/>
      </c:barChart>
      <c:lineChart>
        <c:grouping val="standard"/>
        <c:varyColors val="0"/>
        <c:ser>
          <c:idx val="0"/>
          <c:order val="0"/>
          <c:tx>
            <c:strRef>
              <c:f>'2.1.1'!$B$24</c:f>
              <c:strCache>
                <c:ptCount val="1"/>
                <c:pt idx="0">
                  <c:v>Gasto de consumo final total respecto al PIB</c:v>
                </c:pt>
              </c:strCache>
            </c:strRef>
          </c:tx>
          <c:spPr>
            <a:ln w="22225">
              <a:solidFill>
                <a:srgbClr val="4BACC6"/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>
                <a:solidFill>
                  <a:srgbClr val="4BACC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'2.1.1'!$C$17:$Q$17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'2.1.1'!$C$24:$Q$24</c:f>
              <c:numCache>
                <c:formatCode>0.0%</c:formatCode>
                <c:ptCount val="15"/>
                <c:pt idx="0">
                  <c:v>5.4687288175683503E-2</c:v>
                </c:pt>
                <c:pt idx="1">
                  <c:v>6.0342348024368803E-2</c:v>
                </c:pt>
                <c:pt idx="2">
                  <c:v>6.2214206411659499E-2</c:v>
                </c:pt>
                <c:pt idx="3">
                  <c:v>6.8900271073194394E-2</c:v>
                </c:pt>
                <c:pt idx="4">
                  <c:v>7.4887996834931497E-2</c:v>
                </c:pt>
                <c:pt idx="5">
                  <c:v>7.8350611761367095E-2</c:v>
                </c:pt>
                <c:pt idx="6">
                  <c:v>7.6941212677653401E-2</c:v>
                </c:pt>
                <c:pt idx="7">
                  <c:v>7.5833814252324994E-2</c:v>
                </c:pt>
                <c:pt idx="8">
                  <c:v>8.1033019931107106E-2</c:v>
                </c:pt>
                <c:pt idx="9">
                  <c:v>7.7039182782900104E-2</c:v>
                </c:pt>
                <c:pt idx="10">
                  <c:v>7.5763436649499999E-2</c:v>
                </c:pt>
                <c:pt idx="11">
                  <c:v>7.5885456619158603E-2</c:v>
                </c:pt>
                <c:pt idx="12">
                  <c:v>7.7534678765351597E-2</c:v>
                </c:pt>
                <c:pt idx="13">
                  <c:v>7.7178510591771707E-2</c:v>
                </c:pt>
                <c:pt idx="14">
                  <c:v>7.7427512930617198E-2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384-446E-B3FC-D6E423250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904432"/>
        <c:axId val="145909872"/>
      </c:lineChart>
      <c:catAx>
        <c:axId val="145896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45904976"/>
        <c:crossesAt val="0"/>
        <c:auto val="1"/>
        <c:lblAlgn val="ctr"/>
        <c:lblOffset val="100"/>
        <c:noMultiLvlLbl val="0"/>
      </c:catAx>
      <c:valAx>
        <c:axId val="145904976"/>
        <c:scaling>
          <c:orientation val="minMax"/>
          <c:max val="900000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200">
                <a:solidFill>
                  <a:schemeClr val="bg1"/>
                </a:solidFill>
              </a:defRPr>
            </a:pPr>
            <a:endParaRPr lang="es-ES"/>
          </a:p>
        </c:txPr>
        <c:crossAx val="145896272"/>
        <c:crosses val="autoZero"/>
        <c:crossBetween val="between"/>
      </c:valAx>
      <c:valAx>
        <c:axId val="145909872"/>
        <c:scaling>
          <c:orientation val="minMax"/>
          <c:max val="0.1"/>
          <c:min val="-2.0000000000000004E-2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S"/>
          </a:p>
        </c:txPr>
        <c:crossAx val="145904432"/>
        <c:crosses val="max"/>
        <c:crossBetween val="between"/>
        <c:minorUnit val="4.000000000000001E-3"/>
      </c:valAx>
      <c:catAx>
        <c:axId val="1459044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590987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17784872125176351"/>
          <c:y val="0.89386906909520325"/>
          <c:w val="0.61397987553424738"/>
          <c:h val="8.3717191601049873E-2"/>
        </c:manualLayout>
      </c:layout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088415219487709E-3"/>
          <c:y val="1.6825074980580983E-2"/>
          <c:w val="0.96273642992242225"/>
          <c:h val="0.8869706688810201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'2.1.1'!$B$12</c:f>
              <c:strCache>
                <c:ptCount val="1"/>
                <c:pt idx="0">
                  <c:v>Gasto de consumo final total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6"/>
              <c:layout>
                <c:manualLayout>
                  <c:x val="-6.5760851498435731E-4"/>
                  <c:y val="-7.67529744799381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'2.1.1'!$C$7:$Q$7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'2.1.1'!$C$12:$Q$12</c:f>
              <c:numCache>
                <c:formatCode>_(* #,##0_);_(* \(#,##0\);_(* "-"??_);_(@_)</c:formatCode>
                <c:ptCount val="15"/>
                <c:pt idx="0">
                  <c:v>2789477</c:v>
                </c:pt>
                <c:pt idx="1">
                  <c:v>3389342</c:v>
                </c:pt>
                <c:pt idx="2">
                  <c:v>3640775</c:v>
                </c:pt>
                <c:pt idx="3">
                  <c:v>4342187</c:v>
                </c:pt>
                <c:pt idx="4">
                  <c:v>5234176</c:v>
                </c:pt>
                <c:pt idx="5">
                  <c:v>6052656</c:v>
                </c:pt>
                <c:pt idx="6">
                  <c:v>6561941</c:v>
                </c:pt>
                <c:pt idx="7">
                  <c:v>6958894</c:v>
                </c:pt>
                <c:pt idx="8">
                  <c:v>7568153</c:v>
                </c:pt>
                <c:pt idx="9">
                  <c:v>7426039</c:v>
                </c:pt>
                <c:pt idx="10">
                  <c:v>7877414</c:v>
                </c:pt>
                <c:pt idx="11">
                  <c:v>8438747</c:v>
                </c:pt>
                <c:pt idx="12">
                  <c:v>8423822</c:v>
                </c:pt>
                <c:pt idx="13">
                  <c:v>8332505</c:v>
                </c:pt>
                <c:pt idx="14">
                  <c:v>8849101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384-446E-B3FC-D6E4232506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45906608"/>
        <c:axId val="145896816"/>
      </c:barChart>
      <c:lineChart>
        <c:grouping val="standard"/>
        <c:varyColors val="0"/>
        <c:ser>
          <c:idx val="0"/>
          <c:order val="0"/>
          <c:tx>
            <c:strRef>
              <c:f>'2.1.1'!$B$14</c:f>
              <c:strCache>
                <c:ptCount val="1"/>
                <c:pt idx="0">
                  <c:v>Gasto de consumo final total respecto al PIB</c:v>
                </c:pt>
              </c:strCache>
            </c:strRef>
          </c:tx>
          <c:spPr>
            <a:ln w="22225">
              <a:solidFill>
                <a:srgbClr val="4BACC6"/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>
                <a:solidFill>
                  <a:srgbClr val="4BACC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'2.1.1'!$C$17:$Q$17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'2.1.1'!$C$14:$Q$14</c:f>
              <c:numCache>
                <c:formatCode>0.0%</c:formatCode>
                <c:ptCount val="15"/>
                <c:pt idx="0">
                  <c:v>5.4687288175683503E-2</c:v>
                </c:pt>
                <c:pt idx="1">
                  <c:v>5.4876900896472403E-2</c:v>
                </c:pt>
                <c:pt idx="2">
                  <c:v>5.82340576694515E-2</c:v>
                </c:pt>
                <c:pt idx="3">
                  <c:v>6.2427777859327502E-2</c:v>
                </c:pt>
                <c:pt idx="4">
                  <c:v>6.6024170744621594E-2</c:v>
                </c:pt>
                <c:pt idx="5">
                  <c:v>6.8839208310252906E-2</c:v>
                </c:pt>
                <c:pt idx="6">
                  <c:v>6.8978918551573898E-2</c:v>
                </c:pt>
                <c:pt idx="7">
                  <c:v>6.84079916339458E-2</c:v>
                </c:pt>
                <c:pt idx="8">
                  <c:v>7.6222418765821795E-2</c:v>
                </c:pt>
                <c:pt idx="9">
                  <c:v>7.4306686037668906E-2</c:v>
                </c:pt>
                <c:pt idx="10">
                  <c:v>7.5529497037955307E-2</c:v>
                </c:pt>
                <c:pt idx="11">
                  <c:v>7.8454717952085806E-2</c:v>
                </c:pt>
                <c:pt idx="12">
                  <c:v>7.7920424933549601E-2</c:v>
                </c:pt>
                <c:pt idx="13">
                  <c:v>8.39199383018365E-2</c:v>
                </c:pt>
                <c:pt idx="14">
                  <c:v>8.3351658432287506E-2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384-446E-B3FC-D6E4232506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5900080"/>
        <c:axId val="145900624"/>
      </c:lineChart>
      <c:catAx>
        <c:axId val="145906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45896816"/>
        <c:crossesAt val="0"/>
        <c:auto val="1"/>
        <c:lblAlgn val="ctr"/>
        <c:lblOffset val="100"/>
        <c:noMultiLvlLbl val="0"/>
      </c:catAx>
      <c:valAx>
        <c:axId val="145896816"/>
        <c:scaling>
          <c:orientation val="minMax"/>
          <c:max val="1100000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200">
                <a:solidFill>
                  <a:schemeClr val="bg1"/>
                </a:solidFill>
              </a:defRPr>
            </a:pPr>
            <a:endParaRPr lang="es-ES"/>
          </a:p>
        </c:txPr>
        <c:crossAx val="145906608"/>
        <c:crosses val="autoZero"/>
        <c:crossBetween val="between"/>
      </c:valAx>
      <c:valAx>
        <c:axId val="145900624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S"/>
          </a:p>
        </c:txPr>
        <c:crossAx val="145900080"/>
        <c:crosses val="max"/>
        <c:crossBetween val="between"/>
        <c:minorUnit val="4.000000000000001E-3"/>
      </c:valAx>
      <c:catAx>
        <c:axId val="1459000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590062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18705524046154384"/>
          <c:y val="0.90538201526719397"/>
          <c:w val="0.61397987553424738"/>
          <c:h val="6.4529005674280923E-2"/>
        </c:manualLayout>
      </c:layout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8377748342827875"/>
          <c:y val="7.2890104278426182E-4"/>
          <c:w val="0.47205945168099461"/>
          <c:h val="0.9949287000059562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'2.1.2'!$D$54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'2.1.2'!$C$55:$C$66</c15:sqref>
                  </c15:fullRef>
                </c:ext>
              </c:extLst>
              <c:f>'2.1.2'!$C$55:$C$64</c:f>
              <c:strCache>
                <c:ptCount val="10"/>
                <c:pt idx="0">
                  <c:v>Servicios ambulatorios</c:v>
                </c:pt>
                <c:pt idx="1">
                  <c:v>Servicios con internación</c:v>
                </c:pt>
                <c:pt idx="2">
                  <c:v>Productos farmacéuticos y químicos</c:v>
                </c:pt>
                <c:pt idx="3">
                  <c:v>Otros servicios de salud humana</c:v>
                </c:pt>
                <c:pt idx="4">
                  <c:v>Servicios de medicina prepagada y seguros de enfermedad y accidentes</c:v>
                </c:pt>
                <c:pt idx="5">
                  <c:v>Servicios de rectoría y administración de servicios de la salud </c:v>
                </c:pt>
                <c:pt idx="6">
                  <c:v>Aparatos médicos, ortopédicos y ópticos</c:v>
                </c:pt>
                <c:pt idx="7">
                  <c:v>Servicios odontológicos</c:v>
                </c:pt>
                <c:pt idx="8">
                  <c:v>Servicios de salud pública</c:v>
                </c:pt>
                <c:pt idx="9">
                  <c:v>Servicios de administración de planes de seguridad social de afiliación obligatoria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'2.1.2'!$D$55:$D$66</c15:sqref>
                  </c15:fullRef>
                </c:ext>
              </c:extLst>
              <c:f>'2.1.2'!$D$55:$D$64</c:f>
              <c:numCache>
                <c:formatCode>0.0%</c:formatCode>
                <c:ptCount val="10"/>
                <c:pt idx="0">
                  <c:v>0.40944840351888301</c:v>
                </c:pt>
                <c:pt idx="1">
                  <c:v>0.227789867528707</c:v>
                </c:pt>
                <c:pt idx="2">
                  <c:v>0.18856255333625699</c:v>
                </c:pt>
                <c:pt idx="3">
                  <c:v>4.38250879397796E-2</c:v>
                </c:pt>
                <c:pt idx="4">
                  <c:v>4.8139358622763598E-2</c:v>
                </c:pt>
                <c:pt idx="5">
                  <c:v>2.7553447504921801E-2</c:v>
                </c:pt>
                <c:pt idx="6">
                  <c:v>2.3283676037100898E-2</c:v>
                </c:pt>
                <c:pt idx="7">
                  <c:v>2.1466923805142198E-2</c:v>
                </c:pt>
                <c:pt idx="8">
                  <c:v>4.3167827354528799E-3</c:v>
                </c:pt>
                <c:pt idx="9">
                  <c:v>5.6138989709915398E-3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D4-4B08-85AD-ED7E24B07F4A}"/>
            </c:ext>
          </c:extLst>
        </c:ser>
        <c:ser>
          <c:idx val="1"/>
          <c:order val="1"/>
          <c:tx>
            <c:strRef>
              <c:f>'2.1.2'!$F$54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'2.1.2'!$C$55:$C$66</c15:sqref>
                  </c15:fullRef>
                </c:ext>
              </c:extLst>
              <c:f>'2.1.2'!$C$55:$C$64</c:f>
              <c:strCache>
                <c:ptCount val="10"/>
                <c:pt idx="0">
                  <c:v>Servicios ambulatorios</c:v>
                </c:pt>
                <c:pt idx="1">
                  <c:v>Servicios con internación</c:v>
                </c:pt>
                <c:pt idx="2">
                  <c:v>Productos farmacéuticos y químicos</c:v>
                </c:pt>
                <c:pt idx="3">
                  <c:v>Otros servicios de salud humana</c:v>
                </c:pt>
                <c:pt idx="4">
                  <c:v>Servicios de medicina prepagada y seguros de enfermedad y accidentes</c:v>
                </c:pt>
                <c:pt idx="5">
                  <c:v>Servicios de rectoría y administración de servicios de la salud </c:v>
                </c:pt>
                <c:pt idx="6">
                  <c:v>Aparatos médicos, ortopédicos y ópticos</c:v>
                </c:pt>
                <c:pt idx="7">
                  <c:v>Servicios odontológicos</c:v>
                </c:pt>
                <c:pt idx="8">
                  <c:v>Servicios de salud pública</c:v>
                </c:pt>
                <c:pt idx="9">
                  <c:v>Servicios de administración de planes de seguridad social de afiliación obligatoria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'2.1.2'!$F$55:$F$66</c15:sqref>
                  </c15:fullRef>
                </c:ext>
              </c:extLst>
              <c:f>'2.1.2'!$F$55:$F$64</c:f>
              <c:numCache>
                <c:formatCode>0.0%</c:formatCode>
                <c:ptCount val="10"/>
                <c:pt idx="0">
                  <c:v>0.39088385938603198</c:v>
                </c:pt>
                <c:pt idx="1">
                  <c:v>0.22141658203051601</c:v>
                </c:pt>
                <c:pt idx="2">
                  <c:v>0.207702441166425</c:v>
                </c:pt>
                <c:pt idx="3">
                  <c:v>6.2505316047556297E-2</c:v>
                </c:pt>
                <c:pt idx="4">
                  <c:v>4.4286157862731101E-2</c:v>
                </c:pt>
                <c:pt idx="5">
                  <c:v>2.5706209461340199E-2</c:v>
                </c:pt>
                <c:pt idx="6">
                  <c:v>2.25002238581784E-2</c:v>
                </c:pt>
                <c:pt idx="7">
                  <c:v>1.52838587130557E-2</c:v>
                </c:pt>
                <c:pt idx="8">
                  <c:v>4.9226366698576999E-3</c:v>
                </c:pt>
                <c:pt idx="9">
                  <c:v>4.7927148043068303E-3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3"/>
        <c:axId val="145897904"/>
        <c:axId val="145901712"/>
      </c:barChart>
      <c:catAx>
        <c:axId val="145897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45901712"/>
        <c:crosses val="autoZero"/>
        <c:auto val="1"/>
        <c:lblAlgn val="ctr"/>
        <c:lblOffset val="100"/>
        <c:noMultiLvlLbl val="0"/>
      </c:catAx>
      <c:valAx>
        <c:axId val="145901712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4589790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050">
              <a:solidFill>
                <a:srgbClr val="64647C"/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8377748342827875"/>
          <c:y val="7.2890104278426182E-4"/>
          <c:w val="0.47756277425856508"/>
          <c:h val="0.9949287000059562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'2.1.2'!$D$39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'2.1.2'!$C$40:$C$51</c15:sqref>
                  </c15:fullRef>
                </c:ext>
              </c:extLst>
              <c:f>'2.1.2'!$C$40:$C$49</c:f>
              <c:strCache>
                <c:ptCount val="10"/>
                <c:pt idx="0">
                  <c:v>Servicios ambulatorios</c:v>
                </c:pt>
                <c:pt idx="1">
                  <c:v>Servicios con internación</c:v>
                </c:pt>
                <c:pt idx="2">
                  <c:v>Productos farmacéuticos y químicos</c:v>
                </c:pt>
                <c:pt idx="3">
                  <c:v>Otros servicios de salud humana</c:v>
                </c:pt>
                <c:pt idx="4">
                  <c:v>Servicios de salud pública</c:v>
                </c:pt>
                <c:pt idx="5">
                  <c:v>Servicios de medicina prepagada y seguros de enfermedad y accidentes</c:v>
                </c:pt>
                <c:pt idx="6">
                  <c:v>Servicios de rectoría y administración de servicios de la salud </c:v>
                </c:pt>
                <c:pt idx="7">
                  <c:v>Servicios odontológicos</c:v>
                </c:pt>
                <c:pt idx="8">
                  <c:v>Aparatos médicos, ortopédicos y ópticos</c:v>
                </c:pt>
                <c:pt idx="9">
                  <c:v>Servicios de administración de planes de seguridad social de afiliación obligatoria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'2.1.2'!$D$40:$D$51</c15:sqref>
                  </c15:fullRef>
                </c:ext>
              </c:extLst>
              <c:f>'2.1.2'!$D$40:$D$49</c:f>
              <c:numCache>
                <c:formatCode>0.0%</c:formatCode>
                <c:ptCount val="10"/>
                <c:pt idx="0">
                  <c:v>0.45883436283435203</c:v>
                </c:pt>
                <c:pt idx="1">
                  <c:v>0.24643172659631199</c:v>
                </c:pt>
                <c:pt idx="2">
                  <c:v>0.134406211337324</c:v>
                </c:pt>
                <c:pt idx="3">
                  <c:v>3.9974491388825598E-2</c:v>
                </c:pt>
                <c:pt idx="4">
                  <c:v>4.0841318821788998E-3</c:v>
                </c:pt>
                <c:pt idx="5">
                  <c:v>3.90487833194956E-2</c:v>
                </c:pt>
                <c:pt idx="6">
                  <c:v>2.6068214641762399E-2</c:v>
                </c:pt>
                <c:pt idx="7">
                  <c:v>2.6044709871599899E-2</c:v>
                </c:pt>
                <c:pt idx="8">
                  <c:v>1.9783775108258499E-2</c:v>
                </c:pt>
                <c:pt idx="9">
                  <c:v>5.3235930198905004E-3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D4-4B08-85AD-ED7E24B07F4A}"/>
            </c:ext>
          </c:extLst>
        </c:ser>
        <c:ser>
          <c:idx val="1"/>
          <c:order val="1"/>
          <c:tx>
            <c:strRef>
              <c:f>'2.1.2'!$F$39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'2.1.2'!$C$40:$C$51</c15:sqref>
                  </c15:fullRef>
                </c:ext>
              </c:extLst>
              <c:f>'2.1.2'!$C$40:$C$49</c:f>
              <c:strCache>
                <c:ptCount val="10"/>
                <c:pt idx="0">
                  <c:v>Servicios ambulatorios</c:v>
                </c:pt>
                <c:pt idx="1">
                  <c:v>Servicios con internación</c:v>
                </c:pt>
                <c:pt idx="2">
                  <c:v>Productos farmacéuticos y químicos</c:v>
                </c:pt>
                <c:pt idx="3">
                  <c:v>Otros servicios de salud humana</c:v>
                </c:pt>
                <c:pt idx="4">
                  <c:v>Servicios de salud pública</c:v>
                </c:pt>
                <c:pt idx="5">
                  <c:v>Servicios de medicina prepagada y seguros de enfermedad y accidentes</c:v>
                </c:pt>
                <c:pt idx="6">
                  <c:v>Servicios de rectoría y administración de servicios de la salud </c:v>
                </c:pt>
                <c:pt idx="7">
                  <c:v>Servicios odontológicos</c:v>
                </c:pt>
                <c:pt idx="8">
                  <c:v>Aparatos médicos, ortopédicos y ópticos</c:v>
                </c:pt>
                <c:pt idx="9">
                  <c:v>Servicios de administración de planes de seguridad social de afiliación obligatoria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'2.1.2'!$F$40:$F$51</c15:sqref>
                  </c15:fullRef>
                </c:ext>
              </c:extLst>
              <c:f>'2.1.2'!$F$40:$F$49</c:f>
              <c:numCache>
                <c:formatCode>0.0%</c:formatCode>
                <c:ptCount val="10"/>
                <c:pt idx="0">
                  <c:v>0.41999904849091502</c:v>
                </c:pt>
                <c:pt idx="1">
                  <c:v>0.236589343934486</c:v>
                </c:pt>
                <c:pt idx="2">
                  <c:v>0.14345050418115901</c:v>
                </c:pt>
                <c:pt idx="3">
                  <c:v>5.4317269064959303E-2</c:v>
                </c:pt>
                <c:pt idx="4">
                  <c:v>4.7968714562078102E-2</c:v>
                </c:pt>
                <c:pt idx="5">
                  <c:v>3.42811094595937E-2</c:v>
                </c:pt>
                <c:pt idx="6">
                  <c:v>2.3380567133316699E-2</c:v>
                </c:pt>
                <c:pt idx="7">
                  <c:v>1.8005557852712899E-2</c:v>
                </c:pt>
                <c:pt idx="8">
                  <c:v>1.76382889064098E-2</c:v>
                </c:pt>
                <c:pt idx="9">
                  <c:v>4.3695964143702299E-3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3"/>
        <c:axId val="145898992"/>
        <c:axId val="145907696"/>
      </c:barChart>
      <c:catAx>
        <c:axId val="1458989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45907696"/>
        <c:crosses val="autoZero"/>
        <c:auto val="1"/>
        <c:lblAlgn val="ctr"/>
        <c:lblOffset val="100"/>
        <c:noMultiLvlLbl val="0"/>
      </c:catAx>
      <c:valAx>
        <c:axId val="14590769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4589899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050">
              <a:solidFill>
                <a:srgbClr val="64647C"/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849706355535105"/>
          <c:y val="7.2890104278426182E-4"/>
          <c:w val="0.50072498941372312"/>
          <c:h val="0.9604405568395147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'2.1.3'!$E$74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'2.1.3'!$C$75:$C$87</c:f>
              <c:strCache>
                <c:ptCount val="13"/>
                <c:pt idx="0">
                  <c:v>Servicios ambulatorios generales y especializados en centros ambulatorios</c:v>
                </c:pt>
                <c:pt idx="1">
                  <c:v>Productos farmacéuticos</c:v>
                </c:pt>
                <c:pt idx="2">
                  <c:v>Servicios ambulatorios generales y especializados en hospitales y clínicas</c:v>
                </c:pt>
                <c:pt idx="3">
                  <c:v>Servicios con internación en hospitales y clínicas especializados y de especialidades</c:v>
                </c:pt>
                <c:pt idx="4">
                  <c:v>Servicios con internación en hospitales y clínicas básicas y generales</c:v>
                </c:pt>
                <c:pt idx="5">
                  <c:v>Otros servicios de salud humana n.c.p</c:v>
                </c:pt>
                <c:pt idx="6">
                  <c:v>Servicios de medicina prepagada</c:v>
                </c:pt>
                <c:pt idx="7">
                  <c:v>Servicios de rectoría y administración de la salud </c:v>
                </c:pt>
                <c:pt idx="8">
                  <c:v>Servicios de seguros de enfermedad y accidentes</c:v>
                </c:pt>
                <c:pt idx="9">
                  <c:v>Servicios odontológicos en centros de atención ambulatoria</c:v>
                </c:pt>
                <c:pt idx="10">
                  <c:v>Artículos ópticos</c:v>
                </c:pt>
                <c:pt idx="11">
                  <c:v>Aparatos médicos, quirúrgicos y aparatos ortopédicos</c:v>
                </c:pt>
                <c:pt idx="12">
                  <c:v>Otros*</c:v>
                </c:pt>
              </c:strCache>
            </c:strRef>
          </c:cat>
          <c:val>
            <c:numRef>
              <c:f>'2.1.3'!$E$75:$E$87</c:f>
              <c:numCache>
                <c:formatCode>0.0%</c:formatCode>
                <c:ptCount val="13"/>
                <c:pt idx="0">
                  <c:v>0.21950440075706101</c:v>
                </c:pt>
                <c:pt idx="1">
                  <c:v>0.18721681094221301</c:v>
                </c:pt>
                <c:pt idx="2">
                  <c:v>0.189944002761822</c:v>
                </c:pt>
                <c:pt idx="3">
                  <c:v>0.117769684981443</c:v>
                </c:pt>
                <c:pt idx="4">
                  <c:v>0.11002018254726401</c:v>
                </c:pt>
                <c:pt idx="5">
                  <c:v>3.9427740093003399E-2</c:v>
                </c:pt>
                <c:pt idx="6">
                  <c:v>3.4011037240818998E-2</c:v>
                </c:pt>
                <c:pt idx="7">
                  <c:v>2.7553447504921801E-2</c:v>
                </c:pt>
                <c:pt idx="8">
                  <c:v>1.4128321381944701E-2</c:v>
                </c:pt>
                <c:pt idx="9">
                  <c:v>1.8998473389828199E-2</c:v>
                </c:pt>
                <c:pt idx="10">
                  <c:v>1.1962034992173199E-2</c:v>
                </c:pt>
                <c:pt idx="11">
                  <c:v>1.1321641044927701E-2</c:v>
                </c:pt>
                <c:pt idx="12">
                  <c:v>1.8142222362578175E-2</c:v>
                </c:pt>
              </c:numCache>
            </c:numRef>
          </c:val>
        </c:ser>
        <c:ser>
          <c:idx val="0"/>
          <c:order val="1"/>
          <c:tx>
            <c:strRef>
              <c:f>'2.1.3'!$G$74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'2.1.3'!$C$75:$C$87</c:f>
              <c:strCache>
                <c:ptCount val="13"/>
                <c:pt idx="0">
                  <c:v>Servicios ambulatorios generales y especializados en centros ambulatorios</c:v>
                </c:pt>
                <c:pt idx="1">
                  <c:v>Productos farmacéuticos</c:v>
                </c:pt>
                <c:pt idx="2">
                  <c:v>Servicios ambulatorios generales y especializados en hospitales y clínicas</c:v>
                </c:pt>
                <c:pt idx="3">
                  <c:v>Servicios con internación en hospitales y clínicas especializados y de especialidades</c:v>
                </c:pt>
                <c:pt idx="4">
                  <c:v>Servicios con internación en hospitales y clínicas básicas y generales</c:v>
                </c:pt>
                <c:pt idx="5">
                  <c:v>Otros servicios de salud humana n.c.p</c:v>
                </c:pt>
                <c:pt idx="6">
                  <c:v>Servicios de medicina prepagada</c:v>
                </c:pt>
                <c:pt idx="7">
                  <c:v>Servicios de rectoría y administración de la salud </c:v>
                </c:pt>
                <c:pt idx="8">
                  <c:v>Servicios de seguros de enfermedad y accidentes</c:v>
                </c:pt>
                <c:pt idx="9">
                  <c:v>Servicios odontológicos en centros de atención ambulatoria</c:v>
                </c:pt>
                <c:pt idx="10">
                  <c:v>Artículos ópticos</c:v>
                </c:pt>
                <c:pt idx="11">
                  <c:v>Aparatos médicos, quirúrgicos y aparatos ortopédicos</c:v>
                </c:pt>
                <c:pt idx="12">
                  <c:v>Otros*</c:v>
                </c:pt>
              </c:strCache>
            </c:strRef>
          </c:cat>
          <c:val>
            <c:numRef>
              <c:f>'2.1.3'!$G$75:$G$87</c:f>
              <c:numCache>
                <c:formatCode>0.0%</c:formatCode>
                <c:ptCount val="13"/>
                <c:pt idx="0">
                  <c:v>0.230046758785943</c:v>
                </c:pt>
                <c:pt idx="1">
                  <c:v>0.20374253486719601</c:v>
                </c:pt>
                <c:pt idx="2">
                  <c:v>0.16083710060008899</c:v>
                </c:pt>
                <c:pt idx="3">
                  <c:v>0.118860934813059</c:v>
                </c:pt>
                <c:pt idx="4">
                  <c:v>0.102555647217457</c:v>
                </c:pt>
                <c:pt idx="5">
                  <c:v>5.8829181535242803E-2</c:v>
                </c:pt>
                <c:pt idx="6">
                  <c:v>3.0231416079167499E-2</c:v>
                </c:pt>
                <c:pt idx="7">
                  <c:v>2.5706209461340199E-2</c:v>
                </c:pt>
                <c:pt idx="8">
                  <c:v>1.40547417835636E-2</c:v>
                </c:pt>
                <c:pt idx="9">
                  <c:v>1.36507689037716E-2</c:v>
                </c:pt>
                <c:pt idx="10">
                  <c:v>1.17886801228332E-2</c:v>
                </c:pt>
                <c:pt idx="11">
                  <c:v>1.07115437353452E-2</c:v>
                </c:pt>
                <c:pt idx="12">
                  <c:v>1.8984482094991026E-2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45906064"/>
        <c:axId val="145902800"/>
      </c:barChart>
      <c:catAx>
        <c:axId val="14590606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45902800"/>
        <c:crosses val="autoZero"/>
        <c:auto val="1"/>
        <c:lblAlgn val="ctr"/>
        <c:lblOffset val="100"/>
        <c:noMultiLvlLbl val="0"/>
      </c:catAx>
      <c:valAx>
        <c:axId val="145902800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45906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840199744355747"/>
          <c:y val="0.4660171198469335"/>
          <c:w val="4.5219870209191861E-2"/>
          <c:h val="8.829821653827921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>
          <a:solidFill>
            <a:srgbClr val="6464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8432127375860479"/>
          <c:y val="3.0289020839112845E-2"/>
          <c:w val="0.50002475389998124"/>
          <c:h val="0.9456605559880136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'2.1.3'!$E$56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'2.1.3'!$C$57:$C$69</c:f>
              <c:strCache>
                <c:ptCount val="13"/>
                <c:pt idx="0">
                  <c:v>Servicios ambulatorios generales y especializados en centros ambulatorios</c:v>
                </c:pt>
                <c:pt idx="1">
                  <c:v>Servicios ambulatorios generales y especializados en hospitales y clínicas</c:v>
                </c:pt>
                <c:pt idx="2">
                  <c:v>Productos farmacéuticos</c:v>
                </c:pt>
                <c:pt idx="3">
                  <c:v>Servicios con internación en hospitales y clínicas básicas y generales</c:v>
                </c:pt>
                <c:pt idx="4">
                  <c:v>Servicios con internación en hospitales y clínicas especializados y de especialidades</c:v>
                </c:pt>
                <c:pt idx="5">
                  <c:v>Otros servicios de salud humana n.c.p</c:v>
                </c:pt>
                <c:pt idx="6">
                  <c:v>Servicios de medicina prepagada</c:v>
                </c:pt>
                <c:pt idx="7">
                  <c:v>Servicios de rectoría y administración de la salud </c:v>
                </c:pt>
                <c:pt idx="8">
                  <c:v>Servicios odontológicos en centros de atención ambulatoria</c:v>
                </c:pt>
                <c:pt idx="9">
                  <c:v>Servicios de seguros de enfermedad y accidentes</c:v>
                </c:pt>
                <c:pt idx="10">
                  <c:v>Aparatos médicos, quirúrgicos y aparatos ortopédicos</c:v>
                </c:pt>
                <c:pt idx="11">
                  <c:v>Artículos ópticos</c:v>
                </c:pt>
                <c:pt idx="12">
                  <c:v>Otros*</c:v>
                </c:pt>
              </c:strCache>
            </c:strRef>
          </c:cat>
          <c:val>
            <c:numRef>
              <c:f>'2.1.3'!$E$57:$E$69</c:f>
              <c:numCache>
                <c:formatCode>0.0%</c:formatCode>
                <c:ptCount val="13"/>
                <c:pt idx="0">
                  <c:v>0.25860351750072602</c:v>
                </c:pt>
                <c:pt idx="1">
                  <c:v>0.20023084533362601</c:v>
                </c:pt>
                <c:pt idx="2">
                  <c:v>0.13304388435558101</c:v>
                </c:pt>
                <c:pt idx="3">
                  <c:v>0.13403547700794199</c:v>
                </c:pt>
                <c:pt idx="4">
                  <c:v>0.11239624958837</c:v>
                </c:pt>
                <c:pt idx="5">
                  <c:v>3.5661840907844397E-2</c:v>
                </c:pt>
                <c:pt idx="6">
                  <c:v>2.7588427200859699E-2</c:v>
                </c:pt>
                <c:pt idx="7">
                  <c:v>2.6068214641762399E-2</c:v>
                </c:pt>
                <c:pt idx="8">
                  <c:v>2.3398049009107701E-2</c:v>
                </c:pt>
                <c:pt idx="9">
                  <c:v>1.1460356118635899E-2</c:v>
                </c:pt>
                <c:pt idx="10">
                  <c:v>1.08533869780249E-2</c:v>
                </c:pt>
                <c:pt idx="11">
                  <c:v>8.9303881302335193E-3</c:v>
                </c:pt>
                <c:pt idx="12">
                  <c:v>1.7729363227285678E-2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11-4704-AAF8-326C6581EB6A}"/>
            </c:ext>
          </c:extLst>
        </c:ser>
        <c:ser>
          <c:idx val="1"/>
          <c:order val="1"/>
          <c:tx>
            <c:strRef>
              <c:f>'2.1.3'!$G$56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'2.1.3'!$C$57:$C$69</c:f>
              <c:strCache>
                <c:ptCount val="13"/>
                <c:pt idx="0">
                  <c:v>Servicios ambulatorios generales y especializados en centros ambulatorios</c:v>
                </c:pt>
                <c:pt idx="1">
                  <c:v>Servicios ambulatorios generales y especializados en hospitales y clínicas</c:v>
                </c:pt>
                <c:pt idx="2">
                  <c:v>Productos farmacéuticos</c:v>
                </c:pt>
                <c:pt idx="3">
                  <c:v>Servicios con internación en hospitales y clínicas básicas y generales</c:v>
                </c:pt>
                <c:pt idx="4">
                  <c:v>Servicios con internación en hospitales y clínicas especializados y de especialidades</c:v>
                </c:pt>
                <c:pt idx="5">
                  <c:v>Otros servicios de salud humana n.c.p</c:v>
                </c:pt>
                <c:pt idx="6">
                  <c:v>Servicios de medicina prepagada</c:v>
                </c:pt>
                <c:pt idx="7">
                  <c:v>Servicios de rectoría y administración de la salud </c:v>
                </c:pt>
                <c:pt idx="8">
                  <c:v>Servicios odontológicos en centros de atención ambulatoria</c:v>
                </c:pt>
                <c:pt idx="9">
                  <c:v>Servicios de seguros de enfermedad y accidentes</c:v>
                </c:pt>
                <c:pt idx="10">
                  <c:v>Aparatos médicos, quirúrgicos y aparatos ortopédicos</c:v>
                </c:pt>
                <c:pt idx="11">
                  <c:v>Artículos ópticos</c:v>
                </c:pt>
                <c:pt idx="12">
                  <c:v>Otros*</c:v>
                </c:pt>
              </c:strCache>
            </c:strRef>
          </c:cat>
          <c:val>
            <c:numRef>
              <c:f>'2.1.3'!$G$57:$G$69</c:f>
              <c:numCache>
                <c:formatCode>0.0%</c:formatCode>
                <c:ptCount val="13"/>
                <c:pt idx="0">
                  <c:v>0.25418356056733898</c:v>
                </c:pt>
                <c:pt idx="1">
                  <c:v>0.165815487923576</c:v>
                </c:pt>
                <c:pt idx="2">
                  <c:v>0.13974470401004599</c:v>
                </c:pt>
                <c:pt idx="3">
                  <c:v>0.126392161192419</c:v>
                </c:pt>
                <c:pt idx="4">
                  <c:v>0.110197182742066</c:v>
                </c:pt>
                <c:pt idx="5">
                  <c:v>5.0884943001554599E-2</c:v>
                </c:pt>
                <c:pt idx="6">
                  <c:v>2.3401586217628199E-2</c:v>
                </c:pt>
                <c:pt idx="7">
                  <c:v>2.3380567133316699E-2</c:v>
                </c:pt>
                <c:pt idx="8">
                  <c:v>1.6340303947259702E-2</c:v>
                </c:pt>
                <c:pt idx="9">
                  <c:v>1.08795232419655E-2</c:v>
                </c:pt>
                <c:pt idx="10">
                  <c:v>9.4927157007248502E-3</c:v>
                </c:pt>
                <c:pt idx="11">
                  <c:v>8.1455732056849601E-3</c:v>
                </c:pt>
                <c:pt idx="12">
                  <c:v>6.1141691116419615E-2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45899536"/>
        <c:axId val="147151488"/>
      </c:barChart>
      <c:catAx>
        <c:axId val="14589953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47151488"/>
        <c:crosses val="autoZero"/>
        <c:auto val="1"/>
        <c:lblAlgn val="ctr"/>
        <c:lblOffset val="100"/>
        <c:noMultiLvlLbl val="0"/>
      </c:catAx>
      <c:valAx>
        <c:axId val="147151488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458995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3110847806800789"/>
          <c:y val="0.46211955792003684"/>
          <c:w val="5.0942834517210378E-2"/>
          <c:h val="0.1090158028472211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>
          <a:solidFill>
            <a:srgbClr val="6464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211178286680406E-2"/>
          <c:y val="6.2105768144902325E-2"/>
          <c:w val="0.87417249707249367"/>
          <c:h val="0.90381482499660526"/>
        </c:manualLayout>
      </c:layout>
      <c:ofPieChart>
        <c:ofPieType val="bar"/>
        <c:varyColors val="1"/>
        <c:ser>
          <c:idx val="0"/>
          <c:order val="0"/>
          <c:spPr>
            <a:ln>
              <a:solidFill>
                <a:srgbClr val="7030A0"/>
              </a:solidFill>
            </a:ln>
          </c:spPr>
          <c:explosion val="2"/>
          <c:dPt>
            <c:idx val="0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E9D-48E1-BA88-153204D25547}"/>
              </c:ext>
            </c:extLst>
          </c:dPt>
          <c:dPt>
            <c:idx val="1"/>
            <c:bubble3D val="0"/>
            <c:spPr>
              <a:solidFill>
                <a:srgbClr val="FE9B5E"/>
              </a:solidFill>
              <a:ln>
                <a:solidFill>
                  <a:srgbClr val="ED7D3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FE9D-48E1-BA88-153204D25547}"/>
              </c:ext>
            </c:extLst>
          </c:dPt>
          <c:dPt>
            <c:idx val="2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FE9D-48E1-BA88-153204D25547}"/>
              </c:ext>
            </c:extLst>
          </c:dPt>
          <c:dPt>
            <c:idx val="3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FE9D-48E1-BA88-153204D25547}"/>
              </c:ext>
            </c:extLst>
          </c:dPt>
          <c:dPt>
            <c:idx val="4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E9D-48E1-BA88-153204D25547}"/>
              </c:ext>
            </c:extLst>
          </c:dPt>
          <c:dLbls>
            <c:dLbl>
              <c:idx val="0"/>
              <c:layout>
                <c:manualLayout>
                  <c:x val="3.5208262416803651E-2"/>
                  <c:y val="-2.189638183841677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1100">
                        <a:solidFill>
                          <a:srgbClr val="64647C"/>
                        </a:solidFill>
                        <a:latin typeface="Century Gothic" panose="020B0502020202020204" pitchFamily="34" charset="0"/>
                      </a:defRPr>
                    </a:pPr>
                    <a:r>
                      <a:rPr lang="en-US">
                        <a:solidFill>
                          <a:srgbClr val="64647C"/>
                        </a:solidFill>
                      </a:rPr>
                      <a:t>Gasto</a:t>
                    </a:r>
                    <a:r>
                      <a:rPr lang="en-US" baseline="0">
                        <a:solidFill>
                          <a:srgbClr val="64647C"/>
                        </a:solidFill>
                      </a:rPr>
                      <a:t> de consumo final de los hogares </a:t>
                    </a:r>
                  </a:p>
                  <a:p>
                    <a:pPr>
                      <a:defRPr sz="1100">
                        <a:solidFill>
                          <a:srgbClr val="64647C"/>
                        </a:solidFill>
                        <a:latin typeface="Century Gothic" panose="020B0502020202020204" pitchFamily="34" charset="0"/>
                      </a:defRPr>
                    </a:pPr>
                    <a:r>
                      <a:rPr lang="en-US" baseline="0">
                        <a:solidFill>
                          <a:srgbClr val="64647C"/>
                        </a:solidFill>
                      </a:rPr>
                      <a:t>41,2%</a:t>
                    </a:r>
                    <a:endParaRPr lang="en-US">
                      <a:solidFill>
                        <a:srgbClr val="64647C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1"/>
              <c:layout>
                <c:manualLayout>
                  <c:x val="-0.14356946235715951"/>
                  <c:y val="2.7372632453713719E-3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1100">
                        <a:solidFill>
                          <a:srgbClr val="64647C"/>
                        </a:solidFill>
                        <a:latin typeface="Century Gothic" panose="020B0502020202020204" pitchFamily="34" charset="0"/>
                      </a:defRPr>
                    </a:pPr>
                    <a:r>
                      <a:rPr lang="en-US">
                        <a:solidFill>
                          <a:srgbClr val="64647C"/>
                        </a:solidFill>
                      </a:rPr>
                      <a:t>Gasto</a:t>
                    </a:r>
                    <a:r>
                      <a:rPr lang="en-US" baseline="0">
                        <a:solidFill>
                          <a:srgbClr val="64647C"/>
                        </a:solidFill>
                      </a:rPr>
                      <a:t> de consumo final de las ISFLSH</a:t>
                    </a:r>
                  </a:p>
                  <a:p>
                    <a:pPr>
                      <a:defRPr sz="1100">
                        <a:solidFill>
                          <a:srgbClr val="64647C"/>
                        </a:solidFill>
                        <a:latin typeface="Century Gothic" panose="020B0502020202020204" pitchFamily="34" charset="0"/>
                      </a:defRPr>
                    </a:pPr>
                    <a:r>
                      <a:rPr lang="en-US">
                        <a:solidFill>
                          <a:srgbClr val="64647C"/>
                        </a:solidFill>
                      </a:rPr>
                      <a:t>1,8%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9111085504424585"/>
                      <c:h val="0.20435907622035088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1.3934081255807491E-2"/>
                  <c:y val="-0.1626025741748639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1100">
                        <a:solidFill>
                          <a:srgbClr val="64647C"/>
                        </a:solidFill>
                        <a:latin typeface="Century Gothic" panose="020B0502020202020204" pitchFamily="34" charset="0"/>
                      </a:defRPr>
                    </a:pPr>
                    <a:r>
                      <a:rPr lang="en-US">
                        <a:solidFill>
                          <a:srgbClr val="64647C"/>
                        </a:solidFill>
                      </a:rPr>
                      <a:t>Gasto de consumo final individual</a:t>
                    </a:r>
                    <a:r>
                      <a:rPr lang="en-US" baseline="0">
                        <a:solidFill>
                          <a:srgbClr val="64647C"/>
                        </a:solidFill>
                      </a:rPr>
                      <a:t> del gobierno general </a:t>
                    </a:r>
                  </a:p>
                  <a:p>
                    <a:pPr>
                      <a:defRPr sz="1100">
                        <a:solidFill>
                          <a:srgbClr val="64647C"/>
                        </a:solidFill>
                        <a:latin typeface="Century Gothic" panose="020B0502020202020204" pitchFamily="34" charset="0"/>
                      </a:defRPr>
                    </a:pPr>
                    <a:r>
                      <a:rPr lang="en-US">
                        <a:solidFill>
                          <a:srgbClr val="64647C"/>
                        </a:solidFill>
                      </a:rPr>
                      <a:t>53,5%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145807911830295"/>
                      <c:h val="0.17938932879746469"/>
                    </c:manualLayout>
                  </c15:layout>
                </c:ext>
              </c:extLst>
            </c:dLbl>
            <c:dLbl>
              <c:idx val="3"/>
              <c:layout>
                <c:manualLayout>
                  <c:x val="-1.9891590461355569E-16"/>
                  <c:y val="1.3986010905564472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1100">
                        <a:solidFill>
                          <a:srgbClr val="64647C"/>
                        </a:solidFill>
                        <a:latin typeface="Century Gothic" panose="020B0502020202020204" pitchFamily="34" charset="0"/>
                      </a:defRPr>
                    </a:pPr>
                    <a:r>
                      <a:rPr lang="en-US" sz="1100" b="0" i="0" u="none" strike="noStrike" kern="1200" baseline="0">
                        <a:solidFill>
                          <a:srgbClr val="64647C"/>
                        </a:solidFill>
                        <a:latin typeface="Century Gothic" panose="020B0502020202020204" pitchFamily="34" charset="0"/>
                      </a:rPr>
                      <a:t>Gasto de consumo final colectivo del gobierno general </a:t>
                    </a:r>
                  </a:p>
                  <a:p>
                    <a:pPr>
                      <a:defRPr sz="1100">
                        <a:solidFill>
                          <a:srgbClr val="64647C"/>
                        </a:solidFill>
                        <a:latin typeface="Century Gothic" panose="020B0502020202020204" pitchFamily="34" charset="0"/>
                      </a:defRPr>
                    </a:pPr>
                    <a:r>
                      <a:rPr lang="en-US" sz="1100" b="0" i="0" u="none" strike="noStrike" kern="1200" baseline="0">
                        <a:solidFill>
                          <a:srgbClr val="64647C"/>
                        </a:solidFill>
                        <a:latin typeface="Century Gothic" panose="020B0502020202020204" pitchFamily="34" charset="0"/>
                      </a:rPr>
                      <a:t>3,5%</a:t>
                    </a:r>
                  </a:p>
                  <a:p>
                    <a:pPr>
                      <a:defRPr sz="1100">
                        <a:solidFill>
                          <a:srgbClr val="64647C"/>
                        </a:solidFill>
                        <a:latin typeface="Century Gothic" panose="020B0502020202020204" pitchFamily="34" charset="0"/>
                      </a:defRPr>
                    </a:pPr>
                    <a:endParaRPr lang="en-US">
                      <a:solidFill>
                        <a:srgbClr val="64647C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4"/>
              <c:layout>
                <c:manualLayout>
                  <c:x val="-0.19308236676636428"/>
                  <c:y val="-1.211937401698727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7F7F7F"/>
                        </a:solidFill>
                      </a:rPr>
                      <a:t>Gasto</a:t>
                    </a:r>
                    <a:r>
                      <a:rPr lang="en-US" baseline="0">
                        <a:solidFill>
                          <a:srgbClr val="7F7F7F"/>
                        </a:solidFill>
                      </a:rPr>
                      <a:t> de consumo final  </a:t>
                    </a:r>
                  </a:p>
                  <a:p>
                    <a:r>
                      <a:rPr lang="en-US" baseline="0">
                        <a:solidFill>
                          <a:srgbClr val="7F7F7F"/>
                        </a:solidFill>
                      </a:rPr>
                      <a:t>del gobierno general</a:t>
                    </a:r>
                    <a:r>
                      <a:rPr lang="en-US">
                        <a:solidFill>
                          <a:srgbClr val="7F7F7F"/>
                        </a:solidFill>
                      </a:rPr>
                      <a:t>  </a:t>
                    </a:r>
                  </a:p>
                  <a:p>
                    <a:r>
                      <a:rPr lang="en-US">
                        <a:solidFill>
                          <a:srgbClr val="7F7F7F"/>
                        </a:solidFill>
                      </a:rPr>
                      <a:t>57,0%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FE9D-48E1-BA88-153204D25547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 Gasto de consumo final de los hogares   </c:v>
              </c:pt>
              <c:pt idx="1">
                <c:v>Gasto de consumo final de las instituciones sin fines de lucro </c:v>
              </c:pt>
              <c:pt idx="2">
                <c:v> Gasto de consumo final individual del gobierno general </c:v>
              </c:pt>
              <c:pt idx="3">
                <c:v> Gasto de consumo final colectivo del gobierno general </c:v>
              </c:pt>
            </c:strLit>
          </c:cat>
          <c:val>
            <c:numRef>
              <c:f>'2.1.4'!$C$38:$C$41</c:f>
              <c:numCache>
                <c:formatCode>0.00%</c:formatCode>
                <c:ptCount val="4"/>
                <c:pt idx="0">
                  <c:v>2249557</c:v>
                </c:pt>
                <c:pt idx="1">
                  <c:v>100841</c:v>
                </c:pt>
                <c:pt idx="2">
                  <c:v>2812839</c:v>
                </c:pt>
                <c:pt idx="3" formatCode="0.0%">
                  <c:v>186132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E9D-48E1-BA88-153204D2554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2547529383593871E-2"/>
          <c:y val="5.3894545937830475E-2"/>
          <c:w val="0.87417249707249367"/>
          <c:h val="0.90381482499660526"/>
        </c:manualLayout>
      </c:layout>
      <c:ofPieChart>
        <c:ofPieType val="bar"/>
        <c:varyColors val="1"/>
        <c:ser>
          <c:idx val="1"/>
          <c:order val="0"/>
          <c:dPt>
            <c:idx val="0"/>
            <c:bubble3D val="0"/>
            <c:explosion val="2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</c:dPt>
          <c:dPt>
            <c:idx val="1"/>
            <c:bubble3D val="0"/>
            <c:spPr>
              <a:solidFill>
                <a:srgbClr val="FE9B5E"/>
              </a:solidFill>
              <a:ln>
                <a:solidFill>
                  <a:srgbClr val="ED7D31"/>
                </a:solidFill>
              </a:ln>
            </c:spPr>
          </c:dPt>
          <c:dPt>
            <c:idx val="2"/>
            <c:bubble3D val="0"/>
            <c:spPr>
              <a:solidFill>
                <a:srgbClr val="4BACC6"/>
              </a:solidFill>
              <a:ln>
                <a:solidFill>
                  <a:srgbClr val="31859C"/>
                </a:solidFill>
              </a:ln>
            </c:spPr>
          </c:dPt>
          <c:dPt>
            <c:idx val="3"/>
            <c:bubble3D val="0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Pt>
            <c:idx val="4"/>
            <c:bubble3D val="0"/>
            <c:explosion val="3"/>
            <c:spPr>
              <a:solidFill>
                <a:srgbClr val="DAEEF3"/>
              </a:solidFill>
              <a:ln>
                <a:solidFill>
                  <a:srgbClr val="4BACC6"/>
                </a:solidFill>
              </a:ln>
            </c:spPr>
          </c:dPt>
          <c:dLbls>
            <c:dLbl>
              <c:idx val="0"/>
              <c:layout>
                <c:manualLayout>
                  <c:x val="3.9527639967676866E-2"/>
                  <c:y val="-1.880236219814727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6392082006341763E-2"/>
                  <c:y val="9.518480050610552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9.948204731883832E-17"/>
                  <c:y val="-0.3461614719731863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6.7834793090795862E-4"/>
                  <c:y val="-0.1300327271594608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1100">
                      <a:solidFill>
                        <a:srgbClr val="64647C"/>
                      </a:solidFill>
                      <a:latin typeface="Century Gothic" panose="020B0502020202020204" pitchFamily="34" charset="0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650386173900826"/>
                      <c:h val="0.15887290541346097"/>
                    </c:manualLayout>
                  </c15:layout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sz="1100" b="0" i="0" u="none" strike="noStrike" kern="1200" baseline="0">
                        <a:solidFill>
                          <a:srgbClr val="7F7F7F"/>
                        </a:solidFill>
                        <a:latin typeface="Century Gothic" panose="020B0502020202020204" pitchFamily="34" charset="0"/>
                      </a:rPr>
                      <a:t>Gasto de consumo final  </a:t>
                    </a:r>
                  </a:p>
                  <a:p>
                    <a:r>
                      <a:rPr lang="en-US" sz="1100" b="0" i="0" u="none" strike="noStrike" kern="1200" baseline="0">
                        <a:solidFill>
                          <a:srgbClr val="7F7F7F"/>
                        </a:solidFill>
                        <a:latin typeface="Century Gothic" panose="020B0502020202020204" pitchFamily="34" charset="0"/>
                      </a:rPr>
                      <a:t>del gobierno general  </a:t>
                    </a:r>
                  </a:p>
                  <a:p>
                    <a:r>
                      <a:rPr lang="en-US" baseline="0"/>
                      <a:t>
</a:t>
                    </a:r>
                    <a:fld id="{E980F149-E07D-4631-855C-0D4BEEA28B37}" type="PERCENTAGE">
                      <a:rPr lang="en-US" baseline="0"/>
                      <a:pPr/>
                      <a:t>[PORCENTAJE]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'2.1.4'!$B$24:$B$27</c:f>
              <c:strCache>
                <c:ptCount val="4"/>
                <c:pt idx="0">
                  <c:v>Gasto de consumo final de los hogares</c:v>
                </c:pt>
                <c:pt idx="1">
                  <c:v>Gasto de consumo final de las ISFLSH</c:v>
                </c:pt>
                <c:pt idx="2">
                  <c:v>Gasto de consumo final individual del gobierno</c:v>
                </c:pt>
                <c:pt idx="3">
                  <c:v>Gasto de consumo final colectivo del gobierno</c:v>
                </c:pt>
              </c:strCache>
            </c:strRef>
          </c:cat>
          <c:val>
            <c:numRef>
              <c:f>'2.1.4'!$C$24:$C$27</c:f>
              <c:numCache>
                <c:formatCode>0.00%</c:formatCode>
                <c:ptCount val="4"/>
                <c:pt idx="0">
                  <c:v>3046804</c:v>
                </c:pt>
                <c:pt idx="1">
                  <c:v>164793</c:v>
                </c:pt>
                <c:pt idx="2">
                  <c:v>4992586</c:v>
                </c:pt>
                <c:pt idx="3" formatCode="0.0%">
                  <c:v>644918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'2.1.5'!$C$15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'2.1.5'!$B$16:$B$19</c:f>
              <c:strCache>
                <c:ptCount val="4"/>
                <c:pt idx="0">
                  <c:v>Gasto de consumo final de los hogares</c:v>
                </c:pt>
                <c:pt idx="1">
                  <c:v>Gasto de consumo final individual del gobierno</c:v>
                </c:pt>
                <c:pt idx="2">
                  <c:v>Gasto de consumo final colectivo del gobierno</c:v>
                </c:pt>
                <c:pt idx="3">
                  <c:v>Gasto de consumo final de las ISFLSH</c:v>
                </c:pt>
              </c:strCache>
            </c:strRef>
          </c:cat>
          <c:val>
            <c:numRef>
              <c:f>'2.1.5'!$E$16:$E$19</c:f>
              <c:numCache>
                <c:formatCode>0.0%</c:formatCode>
                <c:ptCount val="4"/>
                <c:pt idx="0">
                  <c:v>0.40814088020882999</c:v>
                </c:pt>
                <c:pt idx="1">
                  <c:v>0.53938162598696704</c:v>
                </c:pt>
                <c:pt idx="2">
                  <c:v>3.4738635295198501E-2</c:v>
                </c:pt>
                <c:pt idx="3">
                  <c:v>1.7738858509003599E-2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B3B-4828-BAA0-A17641FF0896}"/>
            </c:ext>
          </c:extLst>
        </c:ser>
        <c:ser>
          <c:idx val="1"/>
          <c:order val="1"/>
          <c:tx>
            <c:strRef>
              <c:f>'2.1.5'!$D$15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'2.1.5'!$B$16:$B$19</c:f>
              <c:strCache>
                <c:ptCount val="4"/>
                <c:pt idx="0">
                  <c:v>Gasto de consumo final de los hogares</c:v>
                </c:pt>
                <c:pt idx="1">
                  <c:v>Gasto de consumo final individual del gobierno</c:v>
                </c:pt>
                <c:pt idx="2">
                  <c:v>Gasto de consumo final colectivo del gobierno</c:v>
                </c:pt>
                <c:pt idx="3">
                  <c:v>Gasto de consumo final de las ISFLSH</c:v>
                </c:pt>
              </c:strCache>
            </c:strRef>
          </c:cat>
          <c:val>
            <c:numRef>
              <c:f>'2.1.5'!$F$16:$F$19</c:f>
              <c:numCache>
                <c:formatCode>0.0%</c:formatCode>
                <c:ptCount val="4"/>
                <c:pt idx="0">
                  <c:v>0.42052754259427599</c:v>
                </c:pt>
                <c:pt idx="1">
                  <c:v>0.52582631708524896</c:v>
                </c:pt>
                <c:pt idx="2">
                  <c:v>3.4795131911819897E-2</c:v>
                </c:pt>
                <c:pt idx="3">
                  <c:v>1.88510084086553E-2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3B-4828-BAA0-A17641FF0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47145504"/>
        <c:axId val="147146048"/>
      </c:barChart>
      <c:catAx>
        <c:axId val="1471455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47146048"/>
        <c:crosses val="autoZero"/>
        <c:auto val="1"/>
        <c:lblAlgn val="ctr"/>
        <c:lblOffset val="100"/>
        <c:noMultiLvlLbl val="0"/>
      </c:catAx>
      <c:valAx>
        <c:axId val="147146048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4714550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411674658443943E-2"/>
          <c:y val="5.3393981739944781E-4"/>
          <c:w val="0.98913630190867763"/>
          <c:h val="0.768795731310891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'1.1.2'!$B$39</c:f>
              <c:strCache>
                <c:ptCount val="1"/>
                <c:pt idx="0">
                  <c:v>Producción de las industrias características de la salud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'1.1.2'!$C$38:$Q$38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'1.1.2'!$C$39:$Q$39</c:f>
              <c:numCache>
                <c:formatCode>0.0%</c:formatCode>
                <c:ptCount val="15"/>
                <c:pt idx="0">
                  <c:v>0.68620108017905945</c:v>
                </c:pt>
                <c:pt idx="1">
                  <c:v>0.68472603285611633</c:v>
                </c:pt>
                <c:pt idx="2">
                  <c:v>0.67993071396795046</c:v>
                </c:pt>
                <c:pt idx="3">
                  <c:v>0.67685397448118123</c:v>
                </c:pt>
                <c:pt idx="4">
                  <c:v>0.68530986721204912</c:v>
                </c:pt>
                <c:pt idx="5">
                  <c:v>0.70028384295969215</c:v>
                </c:pt>
                <c:pt idx="6">
                  <c:v>0.70221192447075831</c:v>
                </c:pt>
                <c:pt idx="7">
                  <c:v>0.68747666260036122</c:v>
                </c:pt>
                <c:pt idx="8">
                  <c:v>0.69351429984198587</c:v>
                </c:pt>
                <c:pt idx="9">
                  <c:v>0.70057087120417738</c:v>
                </c:pt>
                <c:pt idx="10">
                  <c:v>0.68986766497317487</c:v>
                </c:pt>
                <c:pt idx="11">
                  <c:v>0.69528434698378594</c:v>
                </c:pt>
                <c:pt idx="12">
                  <c:v>0.71554981307939358</c:v>
                </c:pt>
                <c:pt idx="13">
                  <c:v>0.70101185850873338</c:v>
                </c:pt>
                <c:pt idx="14">
                  <c:v>0.73434522537959668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FB-41CE-AFF5-4656599123AE}"/>
            </c:ext>
          </c:extLst>
        </c:ser>
        <c:ser>
          <c:idx val="1"/>
          <c:order val="1"/>
          <c:tx>
            <c:strRef>
              <c:f>'1.1.2'!$B$40</c:f>
              <c:strCache>
                <c:ptCount val="1"/>
                <c:pt idx="0">
                  <c:v>Producción de las industrias conexas de la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'1.1.2'!$C$38:$Q$38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'1.1.2'!$C$40:$Q$40</c:f>
              <c:numCache>
                <c:formatCode>0.0%</c:formatCode>
                <c:ptCount val="15"/>
                <c:pt idx="0">
                  <c:v>0.3137989198209406</c:v>
                </c:pt>
                <c:pt idx="1">
                  <c:v>0.31527396714388367</c:v>
                </c:pt>
                <c:pt idx="2">
                  <c:v>0.32006928603204954</c:v>
                </c:pt>
                <c:pt idx="3">
                  <c:v>0.32314602551881877</c:v>
                </c:pt>
                <c:pt idx="4">
                  <c:v>0.31469013278795083</c:v>
                </c:pt>
                <c:pt idx="5">
                  <c:v>0.29971615704030785</c:v>
                </c:pt>
                <c:pt idx="6">
                  <c:v>0.29778807552924164</c:v>
                </c:pt>
                <c:pt idx="7">
                  <c:v>0.31252333739963878</c:v>
                </c:pt>
                <c:pt idx="8">
                  <c:v>0.30648570015801407</c:v>
                </c:pt>
                <c:pt idx="9">
                  <c:v>0.29942912879582262</c:v>
                </c:pt>
                <c:pt idx="10">
                  <c:v>0.31013233502682508</c:v>
                </c:pt>
                <c:pt idx="11">
                  <c:v>0.30471565301621406</c:v>
                </c:pt>
                <c:pt idx="12">
                  <c:v>0.28445018692060642</c:v>
                </c:pt>
                <c:pt idx="13">
                  <c:v>0.29898814149126662</c:v>
                </c:pt>
                <c:pt idx="14">
                  <c:v>0.26565477462040332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FB-41CE-AFF5-465659912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40836512"/>
        <c:axId val="140826176"/>
      </c:barChart>
      <c:catAx>
        <c:axId val="14083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0826176"/>
        <c:crosses val="autoZero"/>
        <c:auto val="1"/>
        <c:lblAlgn val="ctr"/>
        <c:lblOffset val="100"/>
        <c:noMultiLvlLbl val="0"/>
      </c:catAx>
      <c:valAx>
        <c:axId val="140826176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4083651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316703127743782E-2"/>
          <c:y val="0.90430298979248669"/>
          <c:w val="0.82749063508987319"/>
          <c:h val="8.0766917961650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'2.1.5'!$C$7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'2.1.5'!$B$8:$B$11</c:f>
              <c:strCache>
                <c:ptCount val="4"/>
                <c:pt idx="0">
                  <c:v>Gasto de consumo final de los hogares</c:v>
                </c:pt>
                <c:pt idx="1">
                  <c:v>Gasto de consumo final individual del gobierno</c:v>
                </c:pt>
                <c:pt idx="2">
                  <c:v>Gasto de consumo final colectivo del gobierno</c:v>
                </c:pt>
                <c:pt idx="3">
                  <c:v>Gasto de consumo final de las ISFLSH</c:v>
                </c:pt>
              </c:strCache>
            </c:strRef>
          </c:cat>
          <c:val>
            <c:numRef>
              <c:f>'2.1.5'!$E$8:$E$11</c:f>
              <c:numCache>
                <c:formatCode>0.0%</c:formatCode>
                <c:ptCount val="4"/>
                <c:pt idx="0">
                  <c:v>0.35338863997838499</c:v>
                </c:pt>
                <c:pt idx="1">
                  <c:v>0.59576531887782103</c:v>
                </c:pt>
                <c:pt idx="2">
                  <c:v>3.2878306307991802E-2</c:v>
                </c:pt>
                <c:pt idx="3">
                  <c:v>1.79677348358026E-2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B3B-4828-BAA0-A17641FF0896}"/>
            </c:ext>
          </c:extLst>
        </c:ser>
        <c:ser>
          <c:idx val="1"/>
          <c:order val="1"/>
          <c:tx>
            <c:strRef>
              <c:f>'2.1.5'!$D$7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'2.1.5'!$B$8:$B$11</c:f>
              <c:strCache>
                <c:ptCount val="4"/>
                <c:pt idx="0">
                  <c:v>Gasto de consumo final de los hogares</c:v>
                </c:pt>
                <c:pt idx="1">
                  <c:v>Gasto de consumo final individual del gobierno</c:v>
                </c:pt>
                <c:pt idx="2">
                  <c:v>Gasto de consumo final colectivo del gobierno</c:v>
                </c:pt>
                <c:pt idx="3">
                  <c:v>Gasto de consumo final de las ISFLSH</c:v>
                </c:pt>
              </c:strCache>
            </c:strRef>
          </c:cat>
          <c:val>
            <c:numRef>
              <c:f>'2.1.5'!$F$8:$F$11</c:f>
              <c:numCache>
                <c:formatCode>0.0%</c:formatCode>
                <c:ptCount val="4"/>
                <c:pt idx="0">
                  <c:v>0.34430661374528299</c:v>
                </c:pt>
                <c:pt idx="1">
                  <c:v>0.56419132293777596</c:v>
                </c:pt>
                <c:pt idx="2">
                  <c:v>7.2879493634438103E-2</c:v>
                </c:pt>
                <c:pt idx="3">
                  <c:v>1.8622569682502199E-2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3B-4828-BAA0-A17641FF0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47141152"/>
        <c:axId val="147141696"/>
      </c:barChart>
      <c:catAx>
        <c:axId val="14714115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47141696"/>
        <c:crosses val="autoZero"/>
        <c:auto val="1"/>
        <c:lblAlgn val="ctr"/>
        <c:lblOffset val="100"/>
        <c:noMultiLvlLbl val="0"/>
      </c:catAx>
      <c:valAx>
        <c:axId val="14714169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47141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6464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2581739551952919E-2"/>
          <c:y val="1.7188788378293046E-2"/>
          <c:w val="0.97012192651838369"/>
          <c:h val="0.832279221413476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'2.1.6'!$B$16</c:f>
              <c:strCache>
                <c:ptCount val="1"/>
                <c:pt idx="0">
                  <c:v>Gasto de consumo final público en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'2.1.6'!$C$15:$Q$15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'2.1.6'!$C$16:$Q$16</c:f>
              <c:numCache>
                <c:formatCode>_(* #,##0_);_(* \(#,##0\);_(* "-"??_);_(@_)</c:formatCode>
                <c:ptCount val="15"/>
                <c:pt idx="0">
                  <c:v>1089158</c:v>
                </c:pt>
                <c:pt idx="1">
                  <c:v>1282759</c:v>
                </c:pt>
                <c:pt idx="2">
                  <c:v>1404508</c:v>
                </c:pt>
                <c:pt idx="3">
                  <c:v>1754828</c:v>
                </c:pt>
                <c:pt idx="4">
                  <c:v>2076907</c:v>
                </c:pt>
                <c:pt idx="5">
                  <c:v>2448124</c:v>
                </c:pt>
                <c:pt idx="6">
                  <c:v>2768223</c:v>
                </c:pt>
                <c:pt idx="7">
                  <c:v>3036910</c:v>
                </c:pt>
                <c:pt idx="8">
                  <c:v>3028986</c:v>
                </c:pt>
                <c:pt idx="9">
                  <c:v>3012465</c:v>
                </c:pt>
                <c:pt idx="10">
                  <c:v>3014954</c:v>
                </c:pt>
                <c:pt idx="11">
                  <c:v>3141430</c:v>
                </c:pt>
                <c:pt idx="12">
                  <c:v>3199648</c:v>
                </c:pt>
                <c:pt idx="13">
                  <c:v>2722139</c:v>
                </c:pt>
                <c:pt idx="14">
                  <c:v>2998971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65-4251-9B2A-E96A0188065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7"/>
        <c:overlap val="-11"/>
        <c:axId val="147137888"/>
        <c:axId val="147149856"/>
      </c:barChart>
      <c:lineChart>
        <c:grouping val="standard"/>
        <c:varyColors val="0"/>
        <c:ser>
          <c:idx val="1"/>
          <c:order val="1"/>
          <c:tx>
            <c:strRef>
              <c:f>'2.1.6'!$B$19</c:f>
              <c:strCache>
                <c:ptCount val="1"/>
                <c:pt idx="0">
                  <c:v>Gasto de consumo final público en salud respecto al PIB</c:v>
                </c:pt>
              </c:strCache>
            </c:strRef>
          </c:tx>
          <c:spPr>
            <a:ln w="28575" cap="rnd">
              <a:solidFill>
                <a:srgbClr val="4BACC6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31859C"/>
              </a:solidFill>
              <a:ln w="9525">
                <a:solidFill>
                  <a:srgbClr val="4BACC6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4201320336499117E-2"/>
                  <c:y val="-2.37421386881141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0973747532749318E-2"/>
                  <c:y val="-2.84905664257369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3555805775749157E-2"/>
                  <c:y val="-2.84905664257369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2910291214999243E-2"/>
                  <c:y val="-3.0864780294548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2910291214999196E-2"/>
                  <c:y val="-2.84905664257368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1619262093499325E-2"/>
                  <c:y val="-3.0864780294548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2264776654249236E-2"/>
                  <c:y val="-2.61163525569255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2264776654249236E-2"/>
                  <c:y val="-2.84905664257369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3555805775749157E-2"/>
                  <c:y val="-2.61163525569255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2264776654249236E-2"/>
                  <c:y val="-2.84905664257369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4846834897249077E-2"/>
                  <c:y val="-2.84905664257369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2264776654249332E-2"/>
                  <c:y val="-2.61163525569255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5492349457999226E-2"/>
                  <c:y val="-2.84905664257369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1.1619262093499278E-2"/>
                  <c:y val="-2.61163525569255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1.4201320336499117E-2"/>
                  <c:y val="-2.61163525569255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'2.1.6'!$C$15:$Q$15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'2.1.6'!$C$19:$Q$19</c:f>
              <c:numCache>
                <c:formatCode>0.0%</c:formatCode>
                <c:ptCount val="15"/>
                <c:pt idx="0">
                  <c:v>2.13527831256006E-2</c:v>
                </c:pt>
                <c:pt idx="1">
                  <c:v>2.3645149359982701E-2</c:v>
                </c:pt>
                <c:pt idx="2">
                  <c:v>2.5743518810496E-2</c:v>
                </c:pt>
                <c:pt idx="3">
                  <c:v>3.1069320500475801E-2</c:v>
                </c:pt>
                <c:pt idx="4">
                  <c:v>3.4089533332291602E-2</c:v>
                </c:pt>
                <c:pt idx="5">
                  <c:v>3.8036536002298102E-2</c:v>
                </c:pt>
                <c:pt idx="6">
                  <c:v>4.0982704441622497E-2</c:v>
                </c:pt>
                <c:pt idx="7">
                  <c:v>4.3319225710581201E-2</c:v>
                </c:pt>
                <c:pt idx="8">
                  <c:v>4.3163518942880202E-2</c:v>
                </c:pt>
                <c:pt idx="9">
                  <c:v>4.3461092009809403E-2</c:v>
                </c:pt>
                <c:pt idx="10">
                  <c:v>4.2490658007967301E-2</c:v>
                </c:pt>
                <c:pt idx="11">
                  <c:v>4.3709578435340901E-2</c:v>
                </c:pt>
                <c:pt idx="12">
                  <c:v>4.4514230031192502E-2</c:v>
                </c:pt>
                <c:pt idx="13">
                  <c:v>4.1069334743640398E-2</c:v>
                </c:pt>
                <c:pt idx="14">
                  <c:v>4.3407524491401901E-2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F65-4251-9B2A-E96A0188065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7138432"/>
        <c:axId val="147148768"/>
      </c:lineChart>
      <c:catAx>
        <c:axId val="14713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4BACC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595959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7149856"/>
        <c:crosses val="autoZero"/>
        <c:auto val="1"/>
        <c:lblAlgn val="ctr"/>
        <c:lblOffset val="100"/>
        <c:noMultiLvlLbl val="0"/>
      </c:catAx>
      <c:valAx>
        <c:axId val="147149856"/>
        <c:scaling>
          <c:orientation val="minMax"/>
          <c:max val="5500000"/>
          <c:min val="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7137888"/>
        <c:crosses val="autoZero"/>
        <c:crossBetween val="between"/>
      </c:valAx>
      <c:valAx>
        <c:axId val="147148768"/>
        <c:scaling>
          <c:orientation val="minMax"/>
          <c:max val="5.000000000000001E-2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7138432"/>
        <c:crosses val="max"/>
        <c:crossBetween val="between"/>
      </c:valAx>
      <c:catAx>
        <c:axId val="1471384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71487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rgbClr val="595959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05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026251501520237E-3"/>
          <c:y val="1.7188788378293046E-2"/>
          <c:w val="0.97334949932213344"/>
          <c:h val="0.832279221413476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'2.1.6'!$B$8</c:f>
              <c:strCache>
                <c:ptCount val="1"/>
                <c:pt idx="0">
                  <c:v>Gasto de consumo final público en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'2.1.6'!$C$15:$Q$15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'2.1.6'!$C$8:$Q$8</c:f>
              <c:numCache>
                <c:formatCode>_(* #,##0_);_(* \(#,##0\);_(* "-"??_);_(@_)</c:formatCode>
                <c:ptCount val="15"/>
                <c:pt idx="0">
                  <c:v>1089158</c:v>
                </c:pt>
                <c:pt idx="1">
                  <c:v>1345134</c:v>
                </c:pt>
                <c:pt idx="2">
                  <c:v>1539978</c:v>
                </c:pt>
                <c:pt idx="3">
                  <c:v>2037565</c:v>
                </c:pt>
                <c:pt idx="4">
                  <c:v>2497077</c:v>
                </c:pt>
                <c:pt idx="5">
                  <c:v>3097018</c:v>
                </c:pt>
                <c:pt idx="6">
                  <c:v>3731655</c:v>
                </c:pt>
                <c:pt idx="7">
                  <c:v>4281346</c:v>
                </c:pt>
                <c:pt idx="8">
                  <c:v>4380156</c:v>
                </c:pt>
                <c:pt idx="9">
                  <c:v>4534719</c:v>
                </c:pt>
                <c:pt idx="10">
                  <c:v>4856273</c:v>
                </c:pt>
                <c:pt idx="11">
                  <c:v>5380553</c:v>
                </c:pt>
                <c:pt idx="12">
                  <c:v>5295582</c:v>
                </c:pt>
                <c:pt idx="13">
                  <c:v>5070455</c:v>
                </c:pt>
                <c:pt idx="14">
                  <c:v>5637504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65-4251-9B2A-E96A0188065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7"/>
        <c:overlap val="-11"/>
        <c:axId val="147139520"/>
        <c:axId val="147142784"/>
      </c:barChart>
      <c:lineChart>
        <c:grouping val="standard"/>
        <c:varyColors val="0"/>
        <c:ser>
          <c:idx val="1"/>
          <c:order val="1"/>
          <c:tx>
            <c:strRef>
              <c:f>'2.1.6'!$B$11</c:f>
              <c:strCache>
                <c:ptCount val="1"/>
                <c:pt idx="0">
                  <c:v>Gasto de consumo final público en salud respecto al PIB</c:v>
                </c:pt>
              </c:strCache>
            </c:strRef>
          </c:tx>
          <c:spPr>
            <a:ln w="28575" cap="rnd">
              <a:solidFill>
                <a:srgbClr val="4BACC6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31859C"/>
              </a:solidFill>
              <a:ln w="9525">
                <a:solidFill>
                  <a:srgbClr val="4BACC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'2.1.6'!$C$7:$Q$7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'2.1.6'!$C$11:$Q$11</c:f>
              <c:numCache>
                <c:formatCode>0.0%</c:formatCode>
                <c:ptCount val="15"/>
                <c:pt idx="0">
                  <c:v>2.13527831256006E-2</c:v>
                </c:pt>
                <c:pt idx="1">
                  <c:v>2.1779090221782101E-2</c:v>
                </c:pt>
                <c:pt idx="2">
                  <c:v>2.4631889545958401E-2</c:v>
                </c:pt>
                <c:pt idx="3">
                  <c:v>2.9294144907610099E-2</c:v>
                </c:pt>
                <c:pt idx="4">
                  <c:v>3.1498260320338402E-2</c:v>
                </c:pt>
                <c:pt idx="5">
                  <c:v>3.5223588990123199E-2</c:v>
                </c:pt>
                <c:pt idx="6">
                  <c:v>3.9227040643549503E-2</c:v>
                </c:pt>
                <c:pt idx="7">
                  <c:v>4.2086900784812503E-2</c:v>
                </c:pt>
                <c:pt idx="8">
                  <c:v>4.4114605623277799E-2</c:v>
                </c:pt>
                <c:pt idx="9">
                  <c:v>4.5375460727051398E-2</c:v>
                </c:pt>
                <c:pt idx="10">
                  <c:v>4.6562470522560101E-2</c:v>
                </c:pt>
                <c:pt idx="11">
                  <c:v>5.0022801731258101E-2</c:v>
                </c:pt>
                <c:pt idx="12">
                  <c:v>4.8984178406245603E-2</c:v>
                </c:pt>
                <c:pt idx="13">
                  <c:v>5.1066548506390197E-2</c:v>
                </c:pt>
                <c:pt idx="14">
                  <c:v>5.3100909100105703E-2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F65-4251-9B2A-E96A0188065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7143872"/>
        <c:axId val="147143328"/>
      </c:lineChart>
      <c:catAx>
        <c:axId val="14713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4BACC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595959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7142784"/>
        <c:crosses val="autoZero"/>
        <c:auto val="1"/>
        <c:lblAlgn val="ctr"/>
        <c:lblOffset val="100"/>
        <c:noMultiLvlLbl val="0"/>
      </c:catAx>
      <c:valAx>
        <c:axId val="147142784"/>
        <c:scaling>
          <c:orientation val="minMax"/>
          <c:max val="7500000"/>
          <c:min val="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7139520"/>
        <c:crosses val="autoZero"/>
        <c:crossBetween val="between"/>
      </c:valAx>
      <c:valAx>
        <c:axId val="147143328"/>
        <c:scaling>
          <c:orientation val="minMax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7143872"/>
        <c:crosses val="max"/>
        <c:crossBetween val="between"/>
      </c:valAx>
      <c:catAx>
        <c:axId val="147143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71433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rgbClr val="595959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05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'2.1.6'!$B$55</c:f>
              <c:strCache>
                <c:ptCount val="1"/>
                <c:pt idx="0">
                  <c:v>Gasto de consumo final público en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'2.1.6'!$C$54:$Q$54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'2.1.6'!$C$55:$Q$55</c:f>
              <c:numCache>
                <c:formatCode>0.0%</c:formatCode>
                <c:ptCount val="15"/>
                <c:pt idx="0">
                  <c:v>0.39045240380185964</c:v>
                </c:pt>
                <c:pt idx="1">
                  <c:v>0.39687172318402802</c:v>
                </c:pt>
                <c:pt idx="2">
                  <c:v>0.42298082139104998</c:v>
                </c:pt>
                <c:pt idx="3">
                  <c:v>0.46924856069073029</c:v>
                </c:pt>
                <c:pt idx="4">
                  <c:v>0.4770716536853174</c:v>
                </c:pt>
                <c:pt idx="5">
                  <c:v>0.51167917026839127</c:v>
                </c:pt>
                <c:pt idx="6">
                  <c:v>0.5686815836960436</c:v>
                </c:pt>
                <c:pt idx="7">
                  <c:v>0.61523368512295196</c:v>
                </c:pt>
                <c:pt idx="8">
                  <c:v>0.57876155516411998</c:v>
                </c:pt>
                <c:pt idx="9">
                  <c:v>0.61065111562166585</c:v>
                </c:pt>
                <c:pt idx="10">
                  <c:v>0.61648061153063682</c:v>
                </c:pt>
                <c:pt idx="11">
                  <c:v>0.6376009376747519</c:v>
                </c:pt>
                <c:pt idx="12">
                  <c:v>0.62864362518581229</c:v>
                </c:pt>
                <c:pt idx="13">
                  <c:v>0.60851508639958807</c:v>
                </c:pt>
                <c:pt idx="14">
                  <c:v>0.63707081657221454</c:v>
                </c:pt>
              </c:numCache>
            </c:numRef>
          </c:val>
        </c:ser>
        <c:ser>
          <c:idx val="1"/>
          <c:order val="1"/>
          <c:tx>
            <c:strRef>
              <c:f>'2.1.6'!$B$56</c:f>
              <c:strCache>
                <c:ptCount val="1"/>
                <c:pt idx="0">
                  <c:v>Gasto de consumo final privado en salud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'2.1.6'!$C$54:$Q$54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'2.1.6'!$C$56:$Q$56</c:f>
              <c:numCache>
                <c:formatCode>0.0%</c:formatCode>
                <c:ptCount val="15"/>
                <c:pt idx="0">
                  <c:v>0.60954759619814036</c:v>
                </c:pt>
                <c:pt idx="1">
                  <c:v>0.60312827681597192</c:v>
                </c:pt>
                <c:pt idx="2">
                  <c:v>0.57701917860895002</c:v>
                </c:pt>
                <c:pt idx="3">
                  <c:v>0.53075143930926971</c:v>
                </c:pt>
                <c:pt idx="4">
                  <c:v>0.52292834631468255</c:v>
                </c:pt>
                <c:pt idx="5">
                  <c:v>0.48832082973160873</c:v>
                </c:pt>
                <c:pt idx="6">
                  <c:v>0.4313184163039564</c:v>
                </c:pt>
                <c:pt idx="7">
                  <c:v>0.38476631487704799</c:v>
                </c:pt>
                <c:pt idx="8">
                  <c:v>0.42123844483588002</c:v>
                </c:pt>
                <c:pt idx="9">
                  <c:v>0.38934888437833415</c:v>
                </c:pt>
                <c:pt idx="10">
                  <c:v>0.38351938846936318</c:v>
                </c:pt>
                <c:pt idx="11">
                  <c:v>0.36239906232524804</c:v>
                </c:pt>
                <c:pt idx="12">
                  <c:v>0.37135637481418765</c:v>
                </c:pt>
                <c:pt idx="13">
                  <c:v>0.39148491360041188</c:v>
                </c:pt>
                <c:pt idx="14">
                  <c:v>0.36292918342778546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147136"/>
        <c:axId val="147148224"/>
      </c:barChart>
      <c:catAx>
        <c:axId val="147147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7148224"/>
        <c:crosses val="autoZero"/>
        <c:auto val="1"/>
        <c:lblAlgn val="ctr"/>
        <c:lblOffset val="100"/>
        <c:noMultiLvlLbl val="0"/>
      </c:catAx>
      <c:valAx>
        <c:axId val="147148224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7147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6464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'2.1.6'!$B$79</c:f>
              <c:strCache>
                <c:ptCount val="1"/>
                <c:pt idx="0">
                  <c:v>Gasto de consumo final público en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'2.1.6'!$C$78:$Q$78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'2.1.6'!$C$79:$Q$79</c:f>
              <c:numCache>
                <c:formatCode>0.0%</c:formatCode>
                <c:ptCount val="15"/>
                <c:pt idx="0">
                  <c:v>0.39045240380185964</c:v>
                </c:pt>
                <c:pt idx="1">
                  <c:v>0.39185000475012655</c:v>
                </c:pt>
                <c:pt idx="2">
                  <c:v>0.41378843025266732</c:v>
                </c:pt>
                <c:pt idx="3">
                  <c:v>0.45093176001397894</c:v>
                </c:pt>
                <c:pt idx="4">
                  <c:v>0.4552069059535927</c:v>
                </c:pt>
                <c:pt idx="5">
                  <c:v>0.48546571809989458</c:v>
                </c:pt>
                <c:pt idx="6">
                  <c:v>0.53264957771487498</c:v>
                </c:pt>
                <c:pt idx="7">
                  <c:v>0.57123891416622319</c:v>
                </c:pt>
                <c:pt idx="8">
                  <c:v>0.53266580684734599</c:v>
                </c:pt>
                <c:pt idx="9">
                  <c:v>0.56414269258650773</c:v>
                </c:pt>
                <c:pt idx="10">
                  <c:v>0.56083329752502253</c:v>
                </c:pt>
                <c:pt idx="11">
                  <c:v>0.57599414146907357</c:v>
                </c:pt>
                <c:pt idx="12">
                  <c:v>0.57412026128216598</c:v>
                </c:pt>
                <c:pt idx="13">
                  <c:v>0.53213432636544034</c:v>
                </c:pt>
                <c:pt idx="14">
                  <c:v>0.56062144899706867</c:v>
                </c:pt>
              </c:numCache>
            </c:numRef>
          </c:val>
        </c:ser>
        <c:ser>
          <c:idx val="1"/>
          <c:order val="1"/>
          <c:tx>
            <c:strRef>
              <c:f>'2.1.6'!$B$80</c:f>
              <c:strCache>
                <c:ptCount val="1"/>
                <c:pt idx="0">
                  <c:v>Gasto de consumo final privado en salud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'2.1.6'!$C$78:$Q$78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'2.1.6'!$C$80:$Q$80</c:f>
              <c:numCache>
                <c:formatCode>0.0%</c:formatCode>
                <c:ptCount val="15"/>
                <c:pt idx="0">
                  <c:v>0.60954759619814036</c:v>
                </c:pt>
                <c:pt idx="1">
                  <c:v>0.60814999524987345</c:v>
                </c:pt>
                <c:pt idx="2">
                  <c:v>0.58621156974733268</c:v>
                </c:pt>
                <c:pt idx="3">
                  <c:v>0.54906823998602106</c:v>
                </c:pt>
                <c:pt idx="4">
                  <c:v>0.5447930940464073</c:v>
                </c:pt>
                <c:pt idx="5">
                  <c:v>0.51453428190010542</c:v>
                </c:pt>
                <c:pt idx="6">
                  <c:v>0.46735042228512508</c:v>
                </c:pt>
                <c:pt idx="7">
                  <c:v>0.42876108583377676</c:v>
                </c:pt>
                <c:pt idx="8">
                  <c:v>0.46733419315265406</c:v>
                </c:pt>
                <c:pt idx="9">
                  <c:v>0.43585730741349227</c:v>
                </c:pt>
                <c:pt idx="10">
                  <c:v>0.43916670247497741</c:v>
                </c:pt>
                <c:pt idx="11">
                  <c:v>0.42400585853092643</c:v>
                </c:pt>
                <c:pt idx="12">
                  <c:v>0.42587973871783408</c:v>
                </c:pt>
                <c:pt idx="13">
                  <c:v>0.46786567363455966</c:v>
                </c:pt>
                <c:pt idx="14">
                  <c:v>0.43937855100293138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76432"/>
        <c:axId val="147765008"/>
      </c:barChart>
      <c:catAx>
        <c:axId val="14777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7765008"/>
        <c:crosses val="autoZero"/>
        <c:auto val="1"/>
        <c:lblAlgn val="ctr"/>
        <c:lblOffset val="100"/>
        <c:noMultiLvlLbl val="0"/>
      </c:catAx>
      <c:valAx>
        <c:axId val="14776500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7776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rgbClr val="6464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4.4579695112525125E-3"/>
          <c:y val="1.3138916691617038E-2"/>
          <c:w val="0.97352705041065557"/>
          <c:h val="0.7706334455146672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'2.1.7'!$B$20</c:f>
              <c:strCache>
                <c:ptCount val="1"/>
                <c:pt idx="0">
                  <c:v>Gasto de consumo final de los hogares en servicios característicos de la salud respecto al PIB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'2.1.7'!$C$16:$Q$16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'2.1.7'!$C$20:$Q$20</c:f>
              <c:numCache>
                <c:formatCode>0.0%</c:formatCode>
                <c:ptCount val="15"/>
                <c:pt idx="0">
                  <c:v>1.3765861625375299E-2</c:v>
                </c:pt>
                <c:pt idx="1">
                  <c:v>1.4557291440093901E-2</c:v>
                </c:pt>
                <c:pt idx="2">
                  <c:v>1.4016125157108801E-2</c:v>
                </c:pt>
                <c:pt idx="3">
                  <c:v>1.3519400443210599E-2</c:v>
                </c:pt>
                <c:pt idx="4">
                  <c:v>1.39867066861021E-2</c:v>
                </c:pt>
                <c:pt idx="5">
                  <c:v>1.4268245577354099E-2</c:v>
                </c:pt>
                <c:pt idx="6">
                  <c:v>1.1626247473430299E-2</c:v>
                </c:pt>
                <c:pt idx="7">
                  <c:v>8.4646021797876204E-3</c:v>
                </c:pt>
                <c:pt idx="8">
                  <c:v>1.1283329455153699E-2</c:v>
                </c:pt>
                <c:pt idx="9">
                  <c:v>1.05931456971519E-2</c:v>
                </c:pt>
                <c:pt idx="10">
                  <c:v>1.05728517251703E-2</c:v>
                </c:pt>
                <c:pt idx="11">
                  <c:v>1.0708076581667E-2</c:v>
                </c:pt>
                <c:pt idx="12">
                  <c:v>1.14871729890992E-2</c:v>
                </c:pt>
                <c:pt idx="13">
                  <c:v>1.14868925960176E-2</c:v>
                </c:pt>
                <c:pt idx="14">
                  <c:v>1.1307414858480001E-2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3DD-48B1-B3FC-9B4D1A26E0AA}"/>
            </c:ext>
          </c:extLst>
        </c:ser>
        <c:ser>
          <c:idx val="0"/>
          <c:order val="2"/>
          <c:tx>
            <c:strRef>
              <c:f>'2.1.7'!$B$21</c:f>
              <c:strCache>
                <c:ptCount val="1"/>
                <c:pt idx="0">
                  <c:v>Gasto de consumo final de los hogares en bienes y servicios conexos de la salud respecto al PIB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'2.1.7'!$C$16:$Q$16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'2.1.7'!$C$21:$Q$21</c:f>
              <c:numCache>
                <c:formatCode>0.0%</c:formatCode>
                <c:ptCount val="15"/>
                <c:pt idx="0">
                  <c:v>1.88288738793694E-2</c:v>
                </c:pt>
                <c:pt idx="1">
                  <c:v>2.12261813772903E-2</c:v>
                </c:pt>
                <c:pt idx="2">
                  <c:v>2.1397736988040501E-2</c:v>
                </c:pt>
                <c:pt idx="3">
                  <c:v>2.3264172384882001E-2</c:v>
                </c:pt>
                <c:pt idx="4">
                  <c:v>2.5828466917983E-2</c:v>
                </c:pt>
                <c:pt idx="5">
                  <c:v>2.5057380910382902E-2</c:v>
                </c:pt>
                <c:pt idx="6">
                  <c:v>2.32738433208192E-2</c:v>
                </c:pt>
                <c:pt idx="7">
                  <c:v>2.2915094568658E-2</c:v>
                </c:pt>
                <c:pt idx="8">
                  <c:v>2.52508607912795E-2</c:v>
                </c:pt>
                <c:pt idx="9">
                  <c:v>2.1663683674248702E-2</c:v>
                </c:pt>
                <c:pt idx="10">
                  <c:v>2.14353630915947E-2</c:v>
                </c:pt>
                <c:pt idx="11">
                  <c:v>2.0196473611008001E-2</c:v>
                </c:pt>
                <c:pt idx="12">
                  <c:v>2.01578990489003E-2</c:v>
                </c:pt>
                <c:pt idx="13">
                  <c:v>2.3334398385939901E-2</c:v>
                </c:pt>
                <c:pt idx="14">
                  <c:v>2.1252986883418999E-2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3DD-48B1-B3FC-9B4D1A26E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47772624"/>
        <c:axId val="147777520"/>
      </c:barChart>
      <c:lineChart>
        <c:grouping val="stacked"/>
        <c:varyColors val="0"/>
        <c:ser>
          <c:idx val="2"/>
          <c:order val="0"/>
          <c:tx>
            <c:strRef>
              <c:f>'2.1.7'!$B$22</c:f>
              <c:strCache>
                <c:ptCount val="1"/>
                <c:pt idx="0">
                  <c:v>Gasto de consumo final de los hogares en salud respecto al PIB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>
                <a:solidFill>
                  <a:srgbClr val="4BACC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'2.1.7'!$C$16:$Q$16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'2.1.7'!$C$22:$Q$22</c:f>
              <c:numCache>
                <c:formatCode>0.0%</c:formatCode>
                <c:ptCount val="15"/>
                <c:pt idx="0">
                  <c:v>3.2594735504744697E-2</c:v>
                </c:pt>
                <c:pt idx="1">
                  <c:v>3.5783472817384199E-2</c:v>
                </c:pt>
                <c:pt idx="2">
                  <c:v>3.54138621451493E-2</c:v>
                </c:pt>
                <c:pt idx="3">
                  <c:v>3.6783572828092498E-2</c:v>
                </c:pt>
                <c:pt idx="4">
                  <c:v>3.9815173604085201E-2</c:v>
                </c:pt>
                <c:pt idx="5">
                  <c:v>3.9325626487736999E-2</c:v>
                </c:pt>
                <c:pt idx="6">
                  <c:v>3.4900090794249501E-2</c:v>
                </c:pt>
                <c:pt idx="7">
                  <c:v>3.1379696748445603E-2</c:v>
                </c:pt>
                <c:pt idx="8">
                  <c:v>3.6534190246433201E-2</c:v>
                </c:pt>
                <c:pt idx="9">
                  <c:v>3.2256829371400599E-2</c:v>
                </c:pt>
                <c:pt idx="10">
                  <c:v>3.2008214816765003E-2</c:v>
                </c:pt>
                <c:pt idx="11">
                  <c:v>3.0904550192675E-2</c:v>
                </c:pt>
                <c:pt idx="12">
                  <c:v>3.1645072037999503E-2</c:v>
                </c:pt>
                <c:pt idx="13">
                  <c:v>3.4821290981957499E-2</c:v>
                </c:pt>
                <c:pt idx="14">
                  <c:v>3.2560401741899003E-2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3DD-48B1-B3FC-9B4D1A26E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765552"/>
        <c:axId val="147769360"/>
      </c:lineChart>
      <c:catAx>
        <c:axId val="147772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7777520"/>
        <c:crosses val="autoZero"/>
        <c:auto val="1"/>
        <c:lblAlgn val="ctr"/>
        <c:lblOffset val="100"/>
        <c:noMultiLvlLbl val="0"/>
      </c:catAx>
      <c:valAx>
        <c:axId val="147777520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47772624"/>
        <c:crosses val="autoZero"/>
        <c:crossBetween val="between"/>
      </c:valAx>
      <c:valAx>
        <c:axId val="147769360"/>
        <c:scaling>
          <c:orientation val="minMax"/>
          <c:max val="4.5000000000000012E-2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S"/>
          </a:p>
        </c:txPr>
        <c:crossAx val="147765552"/>
        <c:crosses val="max"/>
        <c:crossBetween val="between"/>
        <c:majorUnit val="4.000000000000001E-3"/>
      </c:valAx>
      <c:catAx>
        <c:axId val="147765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7769360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1.1238112395196155E-2"/>
          <c:y val="0.8789338690059465"/>
          <c:w val="0.93535914348795557"/>
          <c:h val="0.1030175488153666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80" baseline="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996833438885375E-3"/>
          <c:y val="1.3138916691617038E-2"/>
          <c:w val="0.97785037874065617"/>
          <c:h val="0.8092393758610755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'2.1.7'!$B$11</c:f>
              <c:strCache>
                <c:ptCount val="1"/>
                <c:pt idx="0">
                  <c:v>Gasto de consumo final de los hogares en servicios característicos de la salud respecto al PIB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'2.1.7'!$C$7:$Q$7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'2.1.7'!$C$11:$Q$11</c:f>
              <c:numCache>
                <c:formatCode>0.0%</c:formatCode>
                <c:ptCount val="15"/>
                <c:pt idx="0">
                  <c:v>1.3765861625375299E-2</c:v>
                </c:pt>
                <c:pt idx="1">
                  <c:v>1.35199056840758E-2</c:v>
                </c:pt>
                <c:pt idx="2">
                  <c:v>1.3822702180558E-2</c:v>
                </c:pt>
                <c:pt idx="3">
                  <c:v>1.31533343789272E-2</c:v>
                </c:pt>
                <c:pt idx="4">
                  <c:v>1.34242909111312E-2</c:v>
                </c:pt>
                <c:pt idx="5">
                  <c:v>1.3699701416705699E-2</c:v>
                </c:pt>
                <c:pt idx="6">
                  <c:v>1.13785123522833E-2</c:v>
                </c:pt>
                <c:pt idx="7">
                  <c:v>8.5378877962284903E-3</c:v>
                </c:pt>
                <c:pt idx="8">
                  <c:v>1.19559416334599E-2</c:v>
                </c:pt>
                <c:pt idx="9">
                  <c:v>1.15106916213077E-2</c:v>
                </c:pt>
                <c:pt idx="10">
                  <c:v>1.16091662390211E-2</c:v>
                </c:pt>
                <c:pt idx="11">
                  <c:v>1.2026514045740001E-2</c:v>
                </c:pt>
                <c:pt idx="12">
                  <c:v>1.2478945940073699E-2</c:v>
                </c:pt>
                <c:pt idx="13">
                  <c:v>1.33255516374253E-2</c:v>
                </c:pt>
                <c:pt idx="14">
                  <c:v>1.2414121879814E-2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3DD-48B1-B3FC-9B4D1A26E0AA}"/>
            </c:ext>
          </c:extLst>
        </c:ser>
        <c:ser>
          <c:idx val="0"/>
          <c:order val="2"/>
          <c:tx>
            <c:strRef>
              <c:f>'2.1.7'!$B$12</c:f>
              <c:strCache>
                <c:ptCount val="1"/>
                <c:pt idx="0">
                  <c:v>Gasto de consumo final de los hogares en bienes y servicios conexos de la salud respecto al PIB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'2.1.7'!$C$7:$Q$7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'2.1.7'!$C$12:$Q$12</c:f>
              <c:numCache>
                <c:formatCode>0.0%</c:formatCode>
                <c:ptCount val="15"/>
                <c:pt idx="0">
                  <c:v>1.88288738793694E-2</c:v>
                </c:pt>
                <c:pt idx="1">
                  <c:v>1.8739954990586099E-2</c:v>
                </c:pt>
                <c:pt idx="2">
                  <c:v>1.8789505756634801E-2</c:v>
                </c:pt>
                <c:pt idx="3">
                  <c:v>1.90249301682212E-2</c:v>
                </c:pt>
                <c:pt idx="4">
                  <c:v>2.0215532782761898E-2</c:v>
                </c:pt>
                <c:pt idx="5">
                  <c:v>1.9030522353348799E-2</c:v>
                </c:pt>
                <c:pt idx="6">
                  <c:v>1.7390517504115102E-2</c:v>
                </c:pt>
                <c:pt idx="7">
                  <c:v>1.6719614118393799E-2</c:v>
                </c:pt>
                <c:pt idx="8">
                  <c:v>1.8875332948918799E-2</c:v>
                </c:pt>
                <c:pt idx="9">
                  <c:v>1.6122985264739299E-2</c:v>
                </c:pt>
                <c:pt idx="10">
                  <c:v>1.60998813164802E-2</c:v>
                </c:pt>
                <c:pt idx="11">
                  <c:v>1.50562548069947E-2</c:v>
                </c:pt>
                <c:pt idx="12">
                  <c:v>1.5057247053731199E-2</c:v>
                </c:pt>
                <c:pt idx="13">
                  <c:v>1.80434053702524E-2</c:v>
                </c:pt>
                <c:pt idx="14">
                  <c:v>1.6284405385060399E-2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3DD-48B1-B3FC-9B4D1A26E0A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47776976"/>
        <c:axId val="147771536"/>
      </c:barChart>
      <c:lineChart>
        <c:grouping val="stacked"/>
        <c:varyColors val="0"/>
        <c:ser>
          <c:idx val="2"/>
          <c:order val="0"/>
          <c:tx>
            <c:strRef>
              <c:f>'2.1.7'!$B$13</c:f>
              <c:strCache>
                <c:ptCount val="1"/>
                <c:pt idx="0">
                  <c:v>Gasto de consumo final de los hogares en salud respecto al PIB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>
                <a:solidFill>
                  <a:srgbClr val="4BACC6"/>
                </a:solidFill>
              </a:ln>
            </c:spPr>
          </c:marker>
          <c:dLbls>
            <c:dLbl>
              <c:idx val="0"/>
              <c:layout>
                <c:manualLayout>
                  <c:x val="-1.3721820971097297E-2"/>
                  <c:y val="-2.1302898703877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1850663565947666E-2"/>
                  <c:y val="-1.59771740279084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3721820971097275E-2"/>
                  <c:y val="-1.7752415586565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1850663565947666E-2"/>
                  <c:y val="-2.1302898703877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1850663565947666E-2"/>
                  <c:y val="-1.95276571452214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3721820971097342E-2"/>
                  <c:y val="-2.13028987038779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3721820971097297E-2"/>
                  <c:y val="-1.95276571452215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4345540106147175E-2"/>
                  <c:y val="-2.66286233798474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2474382700997542E-2"/>
                  <c:y val="-2.1302898703877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2474382700997542E-2"/>
                  <c:y val="-1.77524155865649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1.1850663565947666E-2"/>
                  <c:y val="-1.95276571452215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1.1850663565947574E-2"/>
                  <c:y val="-2.3078140262534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1.3721820971097389E-2"/>
                  <c:y val="-2.3078140262534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1850663565947848E-2"/>
                  <c:y val="-2.30781402625344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3721820971097297E-2"/>
                  <c:y val="-2.1302898703877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'2.1.7'!$C$16:$Q$16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'2.1.7'!$C$13:$Q$13</c:f>
              <c:numCache>
                <c:formatCode>0.0%</c:formatCode>
                <c:ptCount val="15"/>
                <c:pt idx="0">
                  <c:v>3.2594735504744697E-2</c:v>
                </c:pt>
                <c:pt idx="1">
                  <c:v>3.2259860674662001E-2</c:v>
                </c:pt>
                <c:pt idx="2">
                  <c:v>3.26122079371928E-2</c:v>
                </c:pt>
                <c:pt idx="3">
                  <c:v>3.2178264547148498E-2</c:v>
                </c:pt>
                <c:pt idx="4">
                  <c:v>3.3639823693893102E-2</c:v>
                </c:pt>
                <c:pt idx="5">
                  <c:v>3.2730223770054502E-2</c:v>
                </c:pt>
                <c:pt idx="6">
                  <c:v>2.8769029856398402E-2</c:v>
                </c:pt>
                <c:pt idx="7">
                  <c:v>2.52575019146223E-2</c:v>
                </c:pt>
                <c:pt idx="8">
                  <c:v>3.08312745823787E-2</c:v>
                </c:pt>
                <c:pt idx="9">
                  <c:v>2.76336768860471E-2</c:v>
                </c:pt>
                <c:pt idx="10">
                  <c:v>2.7709047555501298E-2</c:v>
                </c:pt>
                <c:pt idx="11">
                  <c:v>2.7082768852734699E-2</c:v>
                </c:pt>
                <c:pt idx="12">
                  <c:v>2.75361929938049E-2</c:v>
                </c:pt>
                <c:pt idx="13">
                  <c:v>3.1368957007677702E-2</c:v>
                </c:pt>
                <c:pt idx="14">
                  <c:v>2.8698527264874402E-2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3DD-48B1-B3FC-9B4D1A26E0A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7763376"/>
        <c:axId val="147768272"/>
      </c:lineChart>
      <c:catAx>
        <c:axId val="147776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7771536"/>
        <c:crosses val="autoZero"/>
        <c:auto val="1"/>
        <c:lblAlgn val="ctr"/>
        <c:lblOffset val="100"/>
        <c:noMultiLvlLbl val="0"/>
      </c:catAx>
      <c:valAx>
        <c:axId val="147771536"/>
        <c:scaling>
          <c:orientation val="minMax"/>
          <c:max val="3.0000000000000006E-2"/>
        </c:scaling>
        <c:delete val="0"/>
        <c:axPos val="l"/>
        <c:numFmt formatCode="0.0%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500">
                <a:solidFill>
                  <a:schemeClr val="bg1"/>
                </a:solidFill>
              </a:defRPr>
            </a:pPr>
            <a:endParaRPr lang="es-ES"/>
          </a:p>
        </c:txPr>
        <c:crossAx val="147776976"/>
        <c:crosses val="autoZero"/>
        <c:crossBetween val="between"/>
      </c:valAx>
      <c:valAx>
        <c:axId val="147768272"/>
        <c:scaling>
          <c:orientation val="minMax"/>
          <c:max val="3.8000000000000006E-2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600">
                <a:solidFill>
                  <a:schemeClr val="bg1"/>
                </a:solidFill>
              </a:defRPr>
            </a:pPr>
            <a:endParaRPr lang="es-ES"/>
          </a:p>
        </c:txPr>
        <c:crossAx val="147763376"/>
        <c:crosses val="max"/>
        <c:crossBetween val="between"/>
        <c:majorUnit val="4.000000000000001E-3"/>
      </c:valAx>
      <c:catAx>
        <c:axId val="147763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776827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1.1238112395196155E-2"/>
          <c:y val="0.8789338690059465"/>
          <c:w val="0.96512484229528306"/>
          <c:h val="0.1030175488153666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80" baseline="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901957853884278E-3"/>
          <c:y val="5.0925925925925923E-2"/>
          <c:w val="0.98437894752573896"/>
          <c:h val="0.75951813740994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'2.1.8'!$B$10</c:f>
              <c:strCache>
                <c:ptCount val="1"/>
                <c:pt idx="0">
                  <c:v>Gasto de bolsillo de los hogares respecto al gasto de consumo final total en salud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'2.1.8'!$C$7:$Q$7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'2.1.8'!$C$10:$Q$10</c:f>
              <c:numCache>
                <c:formatCode>0.0%</c:formatCode>
                <c:ptCount val="15"/>
                <c:pt idx="0">
                  <c:v>0.55024042141232898</c:v>
                </c:pt>
                <c:pt idx="1">
                  <c:v>0.54616736817942801</c:v>
                </c:pt>
                <c:pt idx="2">
                  <c:v>0.52030488014227705</c:v>
                </c:pt>
                <c:pt idx="3">
                  <c:v>0.47506820871602301</c:v>
                </c:pt>
                <c:pt idx="4">
                  <c:v>0.46571800413283798</c:v>
                </c:pt>
                <c:pt idx="5">
                  <c:v>0.43253804610736202</c:v>
                </c:pt>
                <c:pt idx="6">
                  <c:v>0.38243684300117903</c:v>
                </c:pt>
                <c:pt idx="7">
                  <c:v>0.33329965939989897</c:v>
                </c:pt>
                <c:pt idx="8">
                  <c:v>0.36202822538075002</c:v>
                </c:pt>
                <c:pt idx="9">
                  <c:v>0.33036979741151401</c:v>
                </c:pt>
                <c:pt idx="10">
                  <c:v>0.32788780683610103</c:v>
                </c:pt>
                <c:pt idx="11">
                  <c:v>0.30589624265308601</c:v>
                </c:pt>
                <c:pt idx="12">
                  <c:v>0.31174222342305002</c:v>
                </c:pt>
                <c:pt idx="13">
                  <c:v>0.31888453712298997</c:v>
                </c:pt>
                <c:pt idx="14">
                  <c:v>0.30718611981036298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EF-488B-B720-39D2DE9F9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47768816"/>
        <c:axId val="147770448"/>
      </c:barChart>
      <c:catAx>
        <c:axId val="14776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47770448"/>
        <c:crosses val="autoZero"/>
        <c:auto val="1"/>
        <c:lblAlgn val="ctr"/>
        <c:lblOffset val="100"/>
        <c:noMultiLvlLbl val="0"/>
      </c:catAx>
      <c:valAx>
        <c:axId val="147770448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477688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951580394855627"/>
          <c:y val="0.87439283880203078"/>
          <c:w val="0.32939211514604388"/>
          <c:h val="0.10301754881536669"/>
        </c:manualLayout>
      </c:layout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'2.1.9'!$B$16</c:f>
              <c:strCache>
                <c:ptCount val="1"/>
                <c:pt idx="0">
                  <c:v>Gasto de consumo final de los hogares respecto al gasto de consumo final efectivo de los hogares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'2.1.9'!$C$13:$Q$13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'2.1.9'!$C$16:$Q$16</c:f>
              <c:numCache>
                <c:formatCode>#,##0.0</c:formatCode>
                <c:ptCount val="15"/>
                <c:pt idx="0">
                  <c:v>1.5479106331405601</c:v>
                </c:pt>
                <c:pt idx="1">
                  <c:v>1.5613531980128501</c:v>
                </c:pt>
                <c:pt idx="2">
                  <c:v>1.63657108845298</c:v>
                </c:pt>
                <c:pt idx="3">
                  <c:v>1.74887452919871</c:v>
                </c:pt>
                <c:pt idx="4">
                  <c:v>1.7528376884268799</c:v>
                </c:pt>
                <c:pt idx="5">
                  <c:v>1.8696156166525699</c:v>
                </c:pt>
                <c:pt idx="6">
                  <c:v>2.0600653441171199</c:v>
                </c:pt>
                <c:pt idx="7">
                  <c:v>2.28921011780161</c:v>
                </c:pt>
                <c:pt idx="8">
                  <c:v>2.1192308217374798</c:v>
                </c:pt>
                <c:pt idx="9">
                  <c:v>2.2855300798084999</c:v>
                </c:pt>
                <c:pt idx="10">
                  <c:v>2.2578487252137101</c:v>
                </c:pt>
                <c:pt idx="11">
                  <c:v>2.3519237539878399</c:v>
                </c:pt>
                <c:pt idx="12">
                  <c:v>2.36502004947633</c:v>
                </c:pt>
                <c:pt idx="13">
                  <c:v>2.1353079645703299</c:v>
                </c:pt>
                <c:pt idx="14">
                  <c:v>2.2952239040842302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45-459E-9689-9E49F5FB526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25"/>
        <c:axId val="147766096"/>
        <c:axId val="147774256"/>
      </c:barChart>
      <c:catAx>
        <c:axId val="1477660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47774256"/>
        <c:crosses val="autoZero"/>
        <c:auto val="1"/>
        <c:lblAlgn val="ctr"/>
        <c:lblOffset val="100"/>
        <c:noMultiLvlLbl val="0"/>
      </c:catAx>
      <c:valAx>
        <c:axId val="147774256"/>
        <c:scaling>
          <c:orientation val="minMax"/>
        </c:scaling>
        <c:delete val="1"/>
        <c:axPos val="l"/>
        <c:numFmt formatCode="#,##0.0" sourceLinked="1"/>
        <c:majorTickMark val="out"/>
        <c:minorTickMark val="none"/>
        <c:tickLblPos val="nextTo"/>
        <c:crossAx val="14776609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'2.1.9'!$B$10</c:f>
              <c:strCache>
                <c:ptCount val="1"/>
                <c:pt idx="0">
                  <c:v>Gasto de consumo final de los hogares respecto al gasto de consumo final efectivo de los hogares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'2.1.9'!$C$7:$Q$7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'2.1.9'!$C$10:$Q$10</c:f>
              <c:numCache>
                <c:formatCode>#,##0.0</c:formatCode>
                <c:ptCount val="15"/>
                <c:pt idx="0">
                  <c:v>1.5479106331405601</c:v>
                </c:pt>
                <c:pt idx="1">
                  <c:v>1.57548630984705</c:v>
                </c:pt>
                <c:pt idx="2">
                  <c:v>1.66428303427575</c:v>
                </c:pt>
                <c:pt idx="3">
                  <c:v>1.8125943013290799</c:v>
                </c:pt>
                <c:pt idx="4">
                  <c:v>1.82988488679354</c:v>
                </c:pt>
                <c:pt idx="5">
                  <c:v>1.97464130461222</c:v>
                </c:pt>
                <c:pt idx="6">
                  <c:v>2.2428448970106598</c:v>
                </c:pt>
                <c:pt idx="7">
                  <c:v>2.5679492074463899</c:v>
                </c:pt>
                <c:pt idx="8">
                  <c:v>2.3626996693179798</c:v>
                </c:pt>
                <c:pt idx="9">
                  <c:v>2.5757026787647699</c:v>
                </c:pt>
                <c:pt idx="10">
                  <c:v>2.60650657332214</c:v>
                </c:pt>
                <c:pt idx="11">
                  <c:v>2.7855346769069298</c:v>
                </c:pt>
                <c:pt idx="12">
                  <c:v>2.7367084967733</c:v>
                </c:pt>
                <c:pt idx="13">
                  <c:v>2.5817798995010399</c:v>
                </c:pt>
                <c:pt idx="14">
                  <c:v>2.69271768055969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45-459E-9689-9E49F5FB526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25"/>
        <c:axId val="147766640"/>
        <c:axId val="147767184"/>
      </c:barChart>
      <c:catAx>
        <c:axId val="1477666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47767184"/>
        <c:crosses val="autoZero"/>
        <c:auto val="1"/>
        <c:lblAlgn val="ctr"/>
        <c:lblOffset val="100"/>
        <c:noMultiLvlLbl val="0"/>
      </c:catAx>
      <c:valAx>
        <c:axId val="147767184"/>
        <c:scaling>
          <c:orientation val="minMax"/>
        </c:scaling>
        <c:delete val="1"/>
        <c:axPos val="l"/>
        <c:numFmt formatCode="#,##0.0" sourceLinked="1"/>
        <c:majorTickMark val="out"/>
        <c:minorTickMark val="none"/>
        <c:tickLblPos val="nextTo"/>
        <c:crossAx val="14776664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911148418847394E-3"/>
          <c:y val="6.1115364056042884E-2"/>
          <c:w val="0.98481777031623052"/>
          <c:h val="0.7704634920634920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'1.1.3'!$B$36</c:f>
              <c:strCache>
                <c:ptCount val="1"/>
                <c:pt idx="0">
                  <c:v>Producción sector público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'1.1.3'!$C$35:$Q$35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'1.1.3'!$C$36:$Q$36</c:f>
              <c:numCache>
                <c:formatCode>0.0%</c:formatCode>
                <c:ptCount val="15"/>
                <c:pt idx="0">
                  <c:v>0.60058784357849782</c:v>
                </c:pt>
                <c:pt idx="1">
                  <c:v>0.6019321718248426</c:v>
                </c:pt>
                <c:pt idx="2">
                  <c:v>0.61226555490391377</c:v>
                </c:pt>
                <c:pt idx="3">
                  <c:v>0.6291339728232932</c:v>
                </c:pt>
                <c:pt idx="4">
                  <c:v>0.62083939035549218</c:v>
                </c:pt>
                <c:pt idx="5">
                  <c:v>0.61579023475240535</c:v>
                </c:pt>
                <c:pt idx="6">
                  <c:v>0.63643541020291461</c:v>
                </c:pt>
                <c:pt idx="7">
                  <c:v>0.63256606806785975</c:v>
                </c:pt>
                <c:pt idx="8">
                  <c:v>0.62436508412962588</c:v>
                </c:pt>
                <c:pt idx="9">
                  <c:v>0.63881623666304443</c:v>
                </c:pt>
                <c:pt idx="10">
                  <c:v>0.66270909178637194</c:v>
                </c:pt>
                <c:pt idx="11">
                  <c:v>0.65997042771379943</c:v>
                </c:pt>
                <c:pt idx="12">
                  <c:v>0.647213349116604</c:v>
                </c:pt>
                <c:pt idx="13">
                  <c:v>0.60027891173427117</c:v>
                </c:pt>
                <c:pt idx="14">
                  <c:v>0.5998417429201085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3D8-4BDD-A227-1BF2984ED603}"/>
            </c:ext>
          </c:extLst>
        </c:ser>
        <c:ser>
          <c:idx val="1"/>
          <c:order val="1"/>
          <c:tx>
            <c:strRef>
              <c:f>'1.1.3'!$B$37</c:f>
              <c:strCache>
                <c:ptCount val="1"/>
                <c:pt idx="0">
                  <c:v>Producción sector privado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'1.1.3'!$C$35:$Q$35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'1.1.3'!$C$37:$Q$37</c:f>
              <c:numCache>
                <c:formatCode>0.0%</c:formatCode>
                <c:ptCount val="15"/>
                <c:pt idx="0">
                  <c:v>0.39941215642150224</c:v>
                </c:pt>
                <c:pt idx="1">
                  <c:v>0.39806782817515746</c:v>
                </c:pt>
                <c:pt idx="2">
                  <c:v>0.38773444509608623</c:v>
                </c:pt>
                <c:pt idx="3">
                  <c:v>0.3708660271767068</c:v>
                </c:pt>
                <c:pt idx="4">
                  <c:v>0.37916060964450787</c:v>
                </c:pt>
                <c:pt idx="5">
                  <c:v>0.38420976524759465</c:v>
                </c:pt>
                <c:pt idx="6">
                  <c:v>0.36356458979708545</c:v>
                </c:pt>
                <c:pt idx="7">
                  <c:v>0.36743393193214025</c:v>
                </c:pt>
                <c:pt idx="8">
                  <c:v>0.37563491587037406</c:v>
                </c:pt>
                <c:pt idx="9">
                  <c:v>0.36118376333695562</c:v>
                </c:pt>
                <c:pt idx="10">
                  <c:v>0.33729090821362812</c:v>
                </c:pt>
                <c:pt idx="11">
                  <c:v>0.34002957228620057</c:v>
                </c:pt>
                <c:pt idx="12">
                  <c:v>0.352786650883396</c:v>
                </c:pt>
                <c:pt idx="13">
                  <c:v>0.39972108826572883</c:v>
                </c:pt>
                <c:pt idx="14">
                  <c:v>0.4001582570798915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3D8-4BDD-A227-1BF2984ED60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40825632"/>
        <c:axId val="140826720"/>
      </c:barChart>
      <c:catAx>
        <c:axId val="1408256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0826720"/>
        <c:crosses val="autoZero"/>
        <c:auto val="1"/>
        <c:lblAlgn val="ctr"/>
        <c:lblOffset val="100"/>
        <c:noMultiLvlLbl val="0"/>
      </c:catAx>
      <c:valAx>
        <c:axId val="140826720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408256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653312857322792"/>
          <c:y val="0.9334770964293938"/>
          <c:w val="0.20693374285354421"/>
          <c:h val="6.6522903570606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488308936698019"/>
          <c:y val="4.7311825286494212E-2"/>
          <c:w val="0.64010389770768095"/>
          <c:h val="0.8087674027732677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'2.1.10'!$E$34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'2.1.10'!$B$35:$B$36</c:f>
              <c:strCache>
                <c:ptCount val="2"/>
                <c:pt idx="0">
                  <c:v>Consumo final efectivo de los hogares en salud </c:v>
                </c:pt>
                <c:pt idx="1">
                  <c:v>Consumo final efectivo del gobierno en salud </c:v>
                </c:pt>
              </c:strCache>
            </c:strRef>
          </c:cat>
          <c:val>
            <c:numRef>
              <c:f>'2.1.10'!$E$35:$E$36</c:f>
              <c:numCache>
                <c:formatCode>0.0%</c:formatCode>
                <c:ptCount val="2"/>
                <c:pt idx="0">
                  <c:v>0.96526136470480151</c:v>
                </c:pt>
                <c:pt idx="1">
                  <c:v>3.473863529519846E-2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EC-4E3C-8360-C7169BEEB995}"/>
            </c:ext>
          </c:extLst>
        </c:ser>
        <c:ser>
          <c:idx val="1"/>
          <c:order val="1"/>
          <c:tx>
            <c:strRef>
              <c:f>'2.1.10'!$F$34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'2.1.10'!$B$35:$B$36</c:f>
              <c:strCache>
                <c:ptCount val="2"/>
                <c:pt idx="0">
                  <c:v>Consumo final efectivo de los hogares en salud </c:v>
                </c:pt>
                <c:pt idx="1">
                  <c:v>Consumo final efectivo del gobierno en salud </c:v>
                </c:pt>
              </c:strCache>
            </c:strRef>
          </c:cat>
          <c:val>
            <c:numRef>
              <c:f>'2.1.10'!$F$35:$F$36</c:f>
              <c:numCache>
                <c:formatCode>0.0%</c:formatCode>
                <c:ptCount val="2"/>
                <c:pt idx="0">
                  <c:v>0.96520486808818007</c:v>
                </c:pt>
                <c:pt idx="1">
                  <c:v>3.4795131911819883E-2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EC-4E3C-8360-C7169BEEB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320816"/>
        <c:axId val="149307216"/>
      </c:barChart>
      <c:catAx>
        <c:axId val="1493208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149307216"/>
        <c:crosses val="autoZero"/>
        <c:auto val="1"/>
        <c:lblAlgn val="ctr"/>
        <c:lblOffset val="100"/>
        <c:noMultiLvlLbl val="0"/>
      </c:catAx>
      <c:valAx>
        <c:axId val="14930721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493208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55177974617000858"/>
          <c:y val="0.73486658003180194"/>
          <c:w val="0.17034073706117123"/>
          <c:h val="0.11055830895187098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rgbClr val="6464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29138135075993"/>
          <c:y val="4.4532052181446506E-2"/>
          <c:w val="0.64010389770768095"/>
          <c:h val="0.8087674027732677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'2.1.10'!$E$21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'2.1.10'!$B$22:$B$23</c:f>
              <c:strCache>
                <c:ptCount val="2"/>
                <c:pt idx="0">
                  <c:v>Consumo final efectivo de los hogares en salud </c:v>
                </c:pt>
                <c:pt idx="1">
                  <c:v>Consumo final efectivo del gobierno en salud </c:v>
                </c:pt>
              </c:strCache>
            </c:strRef>
          </c:cat>
          <c:val>
            <c:numRef>
              <c:f>'2.1.10'!$E$22:$E$23</c:f>
              <c:numCache>
                <c:formatCode>0.0%</c:formatCode>
                <c:ptCount val="2"/>
                <c:pt idx="0">
                  <c:v>0.96712169369200818</c:v>
                </c:pt>
                <c:pt idx="1">
                  <c:v>3.2878306307991788E-2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EC-4E3C-8360-C7169BEEB995}"/>
            </c:ext>
          </c:extLst>
        </c:ser>
        <c:ser>
          <c:idx val="1"/>
          <c:order val="1"/>
          <c:tx>
            <c:strRef>
              <c:f>'2.1.10'!$F$21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'2.1.10'!$B$22:$B$23</c:f>
              <c:strCache>
                <c:ptCount val="2"/>
                <c:pt idx="0">
                  <c:v>Consumo final efectivo de los hogares en salud </c:v>
                </c:pt>
                <c:pt idx="1">
                  <c:v>Consumo final efectivo del gobierno en salud </c:v>
                </c:pt>
              </c:strCache>
            </c:strRef>
          </c:cat>
          <c:val>
            <c:numRef>
              <c:f>'2.1.10'!$F$22:$F$23</c:f>
              <c:numCache>
                <c:formatCode>0.0%</c:formatCode>
                <c:ptCount val="2"/>
                <c:pt idx="0">
                  <c:v>0.92712050636556187</c:v>
                </c:pt>
                <c:pt idx="1">
                  <c:v>7.2879493634438117E-2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EC-4E3C-8360-C7169BEEB99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302864"/>
        <c:axId val="149309936"/>
      </c:barChart>
      <c:catAx>
        <c:axId val="149302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149309936"/>
        <c:crosses val="autoZero"/>
        <c:auto val="1"/>
        <c:lblAlgn val="ctr"/>
        <c:lblOffset val="100"/>
        <c:noMultiLvlLbl val="0"/>
      </c:catAx>
      <c:valAx>
        <c:axId val="14930993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493028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55177974617000858"/>
          <c:y val="0.73486658003180194"/>
          <c:w val="0.17034073706117123"/>
          <c:h val="0.11055830895187098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rgbClr val="6464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703046748469184E-2"/>
          <c:y val="3.9238646072618066E-2"/>
          <c:w val="0.95694758452223172"/>
          <c:h val="0.8100786410076690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'2.1.11'!$B$14</c:f>
              <c:strCache>
                <c:ptCount val="1"/>
                <c:pt idx="0">
                  <c:v>Gasto de consumo final de los hogares en salud (GCFHS)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'2.1.11'!$C$13:$Q$13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'2.1.11'!$C$14:$Q$14</c:f>
              <c:numCache>
                <c:formatCode>_(* #,##0_);_(* \(#,##0\);_(* "-"??_);_(@_)</c:formatCode>
                <c:ptCount val="15"/>
                <c:pt idx="0">
                  <c:v>1662585</c:v>
                </c:pt>
                <c:pt idx="1">
                  <c:v>1941268</c:v>
                </c:pt>
                <c:pt idx="2">
                  <c:v>1932100</c:v>
                </c:pt>
                <c:pt idx="3">
                  <c:v>2077575</c:v>
                </c:pt>
                <c:pt idx="4">
                  <c:v>2425742</c:v>
                </c:pt>
                <c:pt idx="5">
                  <c:v>2531093</c:v>
                </c:pt>
                <c:pt idx="6">
                  <c:v>2357366</c:v>
                </c:pt>
                <c:pt idx="7">
                  <c:v>2199885</c:v>
                </c:pt>
                <c:pt idx="8">
                  <c:v>2563775</c:v>
                </c:pt>
                <c:pt idx="9">
                  <c:v>2235852</c:v>
                </c:pt>
                <c:pt idx="10">
                  <c:v>2271165</c:v>
                </c:pt>
                <c:pt idx="11">
                  <c:v>2221126</c:v>
                </c:pt>
                <c:pt idx="12">
                  <c:v>2274623</c:v>
                </c:pt>
                <c:pt idx="13">
                  <c:v>2308009</c:v>
                </c:pt>
                <c:pt idx="14">
                  <c:v>2249557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A4-4B1E-9C93-3EB0DC200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49321360"/>
        <c:axId val="149327344"/>
      </c:barChart>
      <c:lineChart>
        <c:grouping val="standard"/>
        <c:varyColors val="0"/>
        <c:ser>
          <c:idx val="0"/>
          <c:order val="0"/>
          <c:tx>
            <c:strRef>
              <c:f>'2.1.11'!$B$16</c:f>
              <c:strCache>
                <c:ptCount val="1"/>
                <c:pt idx="0">
                  <c:v>Gasto de consumo final de los hogares en salud respecto al gasto de consumo final total de los hogares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>
                <a:solidFill>
                  <a:srgbClr val="4BACC6"/>
                </a:solidFill>
              </a:ln>
            </c:spPr>
          </c:marker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'2.1.11'!$C$13:$Q$13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'2.1.11'!$C$16:$Q$16</c:f>
              <c:numCache>
                <c:formatCode>0.0%</c:formatCode>
                <c:ptCount val="15"/>
                <c:pt idx="0">
                  <c:v>5.11710807226003E-2</c:v>
                </c:pt>
                <c:pt idx="1">
                  <c:v>5.66455192022517E-2</c:v>
                </c:pt>
                <c:pt idx="2">
                  <c:v>5.6945939820216902E-2</c:v>
                </c:pt>
                <c:pt idx="3">
                  <c:v>5.6635745529174802E-2</c:v>
                </c:pt>
                <c:pt idx="4">
                  <c:v>6.2927769836892106E-2</c:v>
                </c:pt>
                <c:pt idx="5">
                  <c:v>6.3765761165664805E-2</c:v>
                </c:pt>
                <c:pt idx="6">
                  <c:v>5.7119023111537201E-2</c:v>
                </c:pt>
                <c:pt idx="7">
                  <c:v>5.1881285451510099E-2</c:v>
                </c:pt>
                <c:pt idx="8">
                  <c:v>6.04202469708158E-2</c:v>
                </c:pt>
                <c:pt idx="9">
                  <c:v>5.3932397584498401E-2</c:v>
                </c:pt>
                <c:pt idx="10">
                  <c:v>5.2822270763290102E-2</c:v>
                </c:pt>
                <c:pt idx="11">
                  <c:v>5.0620045567763297E-2</c:v>
                </c:pt>
                <c:pt idx="12">
                  <c:v>5.1703985515029201E-2</c:v>
                </c:pt>
                <c:pt idx="13">
                  <c:v>5.7116628706611598E-2</c:v>
                </c:pt>
                <c:pt idx="14">
                  <c:v>5.0508801924352802E-2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9A4-4B1E-9C93-3EB0DC200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310480"/>
        <c:axId val="149303408"/>
      </c:lineChart>
      <c:catAx>
        <c:axId val="1493213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9327344"/>
        <c:crosses val="autoZero"/>
        <c:auto val="1"/>
        <c:lblAlgn val="ctr"/>
        <c:lblOffset val="100"/>
        <c:noMultiLvlLbl val="0"/>
      </c:catAx>
      <c:valAx>
        <c:axId val="149327344"/>
        <c:scaling>
          <c:orientation val="minMax"/>
          <c:max val="400000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0">
                <a:solidFill>
                  <a:schemeClr val="bg1"/>
                </a:solidFill>
              </a:defRPr>
            </a:pPr>
            <a:endParaRPr lang="es-ES"/>
          </a:p>
        </c:txPr>
        <c:crossAx val="149321360"/>
        <c:crosses val="autoZero"/>
        <c:crossBetween val="between"/>
      </c:valAx>
      <c:valAx>
        <c:axId val="149303408"/>
        <c:scaling>
          <c:orientation val="minMax"/>
          <c:max val="7.0000000000000007E-2"/>
          <c:min val="-1.0000000000000003E-4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S"/>
          </a:p>
        </c:txPr>
        <c:crossAx val="149310480"/>
        <c:crosses val="max"/>
        <c:crossBetween val="between"/>
      </c:valAx>
      <c:catAx>
        <c:axId val="149310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9303408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8.7266466407271608E-4"/>
          <c:y val="0.89556532377302889"/>
          <c:w val="0.98319299598039767"/>
          <c:h val="8.371719160104987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703046748469184E-2"/>
          <c:y val="3.9238646072618066E-2"/>
          <c:w val="0.95694758452223172"/>
          <c:h val="0.8100786410076690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'2.1.11'!$B$8</c:f>
              <c:strCache>
                <c:ptCount val="1"/>
                <c:pt idx="0">
                  <c:v>Gasto de consumo final de los hogares en salud (GCFHS)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6"/>
              <c:layout>
                <c:manualLayout>
                  <c:x val="0"/>
                  <c:y val="-1.9944591377550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'2.1.11'!$C$7:$Q$7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'2.1.11'!$C$8:$Q$8</c:f>
              <c:numCache>
                <c:formatCode>_(* #,##0_);_(* \(#,##0\);_(* "-"??_);_(@_)</c:formatCode>
                <c:ptCount val="15"/>
                <c:pt idx="0">
                  <c:v>1662585</c:v>
                </c:pt>
                <c:pt idx="1">
                  <c:v>1992454</c:v>
                </c:pt>
                <c:pt idx="2">
                  <c:v>2038905</c:v>
                </c:pt>
                <c:pt idx="3">
                  <c:v>2238171</c:v>
                </c:pt>
                <c:pt idx="4">
                  <c:v>2666853</c:v>
                </c:pt>
                <c:pt idx="5">
                  <c:v>2877790</c:v>
                </c:pt>
                <c:pt idx="6">
                  <c:v>2736788</c:v>
                </c:pt>
                <c:pt idx="7">
                  <c:v>2569353</c:v>
                </c:pt>
                <c:pt idx="8">
                  <c:v>3061249</c:v>
                </c:pt>
                <c:pt idx="9">
                  <c:v>2761646</c:v>
                </c:pt>
                <c:pt idx="10">
                  <c:v>2889939</c:v>
                </c:pt>
                <c:pt idx="11">
                  <c:v>2913077</c:v>
                </c:pt>
                <c:pt idx="12">
                  <c:v>2976883</c:v>
                </c:pt>
                <c:pt idx="13">
                  <c:v>3114659</c:v>
                </c:pt>
                <c:pt idx="14">
                  <c:v>3046804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A4-4B1E-9C93-3EB0DC2001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49306128"/>
        <c:axId val="149298512"/>
      </c:barChart>
      <c:lineChart>
        <c:grouping val="standard"/>
        <c:varyColors val="0"/>
        <c:ser>
          <c:idx val="0"/>
          <c:order val="0"/>
          <c:tx>
            <c:strRef>
              <c:f>'2.1.11'!$B$10</c:f>
              <c:strCache>
                <c:ptCount val="1"/>
                <c:pt idx="0">
                  <c:v>Gasto de consumo final de los hogares en salud respecto al gasto de consumo final total de los hogares</c:v>
                </c:pt>
              </c:strCache>
            </c:strRef>
          </c:tx>
          <c:marker>
            <c:symbol val="diamond"/>
            <c:size val="6"/>
            <c:spPr>
              <a:solidFill>
                <a:srgbClr val="31859C"/>
              </a:solidFill>
              <a:ln>
                <a:solidFill>
                  <a:srgbClr val="4BACC6"/>
                </a:solidFill>
              </a:ln>
            </c:spPr>
          </c:marker>
          <c:dLbls>
            <c:dLbl>
              <c:idx val="0"/>
              <c:layout>
                <c:manualLayout>
                  <c:x val="-1.1237457957233661E-2"/>
                  <c:y val="-1.99445913775501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1861761177079971E-2"/>
                  <c:y val="-2.88088542120167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1861761177079993E-2"/>
                  <c:y val="-2.21606570861667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3734670836618914E-2"/>
                  <c:y val="-2.21606570861667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2486064396926285E-2"/>
                  <c:y val="-2.6592788503400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4358974056465273E-2"/>
                  <c:y val="-2.43767227947834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0613154737387342E-2"/>
                  <c:y val="3.54570513378667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2486064396926285E-2"/>
                  <c:y val="1.99445913775500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31103676167726E-2"/>
                  <c:y val="1.99445913775500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4358974056465319E-2"/>
                  <c:y val="2.43767227947834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3110367616772691E-2"/>
                  <c:y val="2.21606570861667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31103676167726E-2"/>
                  <c:y val="2.21606570861667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1861761177080063E-2"/>
                  <c:y val="1.99445913775500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9.9888515175410274E-3"/>
                  <c:y val="1.99445913775500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1.2486064396926285E-2"/>
                  <c:y val="-2.6592788503400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'2.1.11'!$C$13:$Q$13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'2.1.11'!$C$10:$Q$10</c:f>
              <c:numCache>
                <c:formatCode>0.0%</c:formatCode>
                <c:ptCount val="15"/>
                <c:pt idx="0">
                  <c:v>5.11710807226003E-2</c:v>
                </c:pt>
                <c:pt idx="1">
                  <c:v>5.3653109839701299E-2</c:v>
                </c:pt>
                <c:pt idx="2">
                  <c:v>5.3467972608227297E-2</c:v>
                </c:pt>
                <c:pt idx="3">
                  <c:v>5.1727303398224199E-2</c:v>
                </c:pt>
                <c:pt idx="4">
                  <c:v>5.5783631916673099E-2</c:v>
                </c:pt>
                <c:pt idx="5">
                  <c:v>5.5204781811923599E-2</c:v>
                </c:pt>
                <c:pt idx="6">
                  <c:v>4.8877219201216099E-2</c:v>
                </c:pt>
                <c:pt idx="7">
                  <c:v>4.35283351113573E-2</c:v>
                </c:pt>
                <c:pt idx="8">
                  <c:v>5.0923872889846303E-2</c:v>
                </c:pt>
                <c:pt idx="9">
                  <c:v>4.68137982524688E-2</c:v>
                </c:pt>
                <c:pt idx="10">
                  <c:v>4.6892479327647001E-2</c:v>
                </c:pt>
                <c:pt idx="11">
                  <c:v>4.60065753076776E-2</c:v>
                </c:pt>
                <c:pt idx="12">
                  <c:v>4.68091119050471E-2</c:v>
                </c:pt>
                <c:pt idx="13">
                  <c:v>5.36521835789084E-2</c:v>
                </c:pt>
                <c:pt idx="14">
                  <c:v>4.7386718599514203E-2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9A4-4B1E-9C93-3EB0DC2001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9321904"/>
        <c:axId val="149301776"/>
      </c:lineChart>
      <c:catAx>
        <c:axId val="149306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9298512"/>
        <c:crosses val="autoZero"/>
        <c:auto val="1"/>
        <c:lblAlgn val="ctr"/>
        <c:lblOffset val="100"/>
        <c:noMultiLvlLbl val="0"/>
      </c:catAx>
      <c:valAx>
        <c:axId val="149298512"/>
        <c:scaling>
          <c:orientation val="minMax"/>
          <c:max val="550000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0">
                <a:solidFill>
                  <a:schemeClr val="bg1"/>
                </a:solidFill>
              </a:defRPr>
            </a:pPr>
            <a:endParaRPr lang="es-ES"/>
          </a:p>
        </c:txPr>
        <c:crossAx val="149306128"/>
        <c:crosses val="autoZero"/>
        <c:crossBetween val="between"/>
      </c:valAx>
      <c:valAx>
        <c:axId val="149301776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S"/>
          </a:p>
        </c:txPr>
        <c:crossAx val="149321904"/>
        <c:crosses val="max"/>
        <c:crossBetween val="between"/>
      </c:valAx>
      <c:catAx>
        <c:axId val="149321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9301776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8.7266466407271608E-4"/>
          <c:y val="0.89556532377302889"/>
          <c:w val="0.98319299598039767"/>
          <c:h val="8.371719160104987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'2.1.12'!$C$26</c:f>
              <c:strCache>
                <c:ptCount val="1"/>
                <c:pt idx="0">
                  <c:v>Productos característicos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dLbl>
              <c:idx val="10"/>
              <c:layout>
                <c:manualLayout>
                  <c:x val="-1.5920398009951417E-3"/>
                  <c:y val="4.53900749776128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BEC-4F61-AAF2-EAEF3FDEC53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'2.1.12'!$D$25:$R$25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'2.1.12'!$D$26:$R$26</c:f>
              <c:numCache>
                <c:formatCode>_(* #,##0_);_(* \(#,##0\);_(* "-"??_);_(@_)</c:formatCode>
                <c:ptCount val="15"/>
                <c:pt idx="0">
                  <c:v>702166</c:v>
                </c:pt>
                <c:pt idx="1">
                  <c:v>789739</c:v>
                </c:pt>
                <c:pt idx="2">
                  <c:v>764688</c:v>
                </c:pt>
                <c:pt idx="3">
                  <c:v>763590</c:v>
                </c:pt>
                <c:pt idx="4">
                  <c:v>852141</c:v>
                </c:pt>
                <c:pt idx="5">
                  <c:v>918339</c:v>
                </c:pt>
                <c:pt idx="6">
                  <c:v>785308</c:v>
                </c:pt>
                <c:pt idx="7">
                  <c:v>593414</c:v>
                </c:pt>
                <c:pt idx="8">
                  <c:v>791804</c:v>
                </c:pt>
                <c:pt idx="9">
                  <c:v>734254</c:v>
                </c:pt>
                <c:pt idx="10">
                  <c:v>750204</c:v>
                </c:pt>
                <c:pt idx="11">
                  <c:v>769595</c:v>
                </c:pt>
                <c:pt idx="12">
                  <c:v>825689</c:v>
                </c:pt>
                <c:pt idx="13">
                  <c:v>761369</c:v>
                </c:pt>
                <c:pt idx="14">
                  <c:v>781215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B1F-4BAE-ABD6-EE8A2F92ED92}"/>
            </c:ext>
          </c:extLst>
        </c:ser>
        <c:ser>
          <c:idx val="1"/>
          <c:order val="1"/>
          <c:tx>
            <c:strRef>
              <c:f>'2.1.12'!$C$34</c:f>
              <c:strCache>
                <c:ptCount val="1"/>
                <c:pt idx="0">
                  <c:v>Productos conexos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7"/>
              <c:layout>
                <c:manualLayout>
                  <c:x val="-9.5522388059701493E-3"/>
                  <c:y val="-1.13475187444033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BEC-4F61-AAF2-EAEF3FDEC531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388059701492654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7BEC-4F61-AAF2-EAEF3FDEC53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'2.1.12'!$D$25:$R$25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'2.1.12'!$D$34:$R$34</c:f>
              <c:numCache>
                <c:formatCode>_(* #,##0_);_(* \(#,##0\);_(* "-"??_);_(@_)</c:formatCode>
                <c:ptCount val="15"/>
                <c:pt idx="0">
                  <c:v>960419</c:v>
                </c:pt>
                <c:pt idx="1">
                  <c:v>1151529</c:v>
                </c:pt>
                <c:pt idx="2">
                  <c:v>1167412</c:v>
                </c:pt>
                <c:pt idx="3">
                  <c:v>1313985</c:v>
                </c:pt>
                <c:pt idx="4">
                  <c:v>1573601</c:v>
                </c:pt>
                <c:pt idx="5">
                  <c:v>1612754</c:v>
                </c:pt>
                <c:pt idx="6">
                  <c:v>1572058</c:v>
                </c:pt>
                <c:pt idx="7">
                  <c:v>1606471</c:v>
                </c:pt>
                <c:pt idx="8">
                  <c:v>1771971</c:v>
                </c:pt>
                <c:pt idx="9">
                  <c:v>1501598</c:v>
                </c:pt>
                <c:pt idx="10">
                  <c:v>1520961</c:v>
                </c:pt>
                <c:pt idx="11">
                  <c:v>1451531</c:v>
                </c:pt>
                <c:pt idx="12">
                  <c:v>1448934</c:v>
                </c:pt>
                <c:pt idx="13">
                  <c:v>1546640</c:v>
                </c:pt>
                <c:pt idx="14">
                  <c:v>1468342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B1F-4BAE-ABD6-EE8A2F92ED9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2"/>
        <c:axId val="149314288"/>
        <c:axId val="149320272"/>
      </c:barChart>
      <c:catAx>
        <c:axId val="1493142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9320272"/>
        <c:crosses val="autoZero"/>
        <c:auto val="1"/>
        <c:lblAlgn val="ctr"/>
        <c:lblOffset val="100"/>
        <c:noMultiLvlLbl val="0"/>
      </c:catAx>
      <c:valAx>
        <c:axId val="149320272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493142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'2.1.12'!$C$8</c:f>
              <c:strCache>
                <c:ptCount val="1"/>
                <c:pt idx="0">
                  <c:v>Productos característicos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11"/>
              <c:layout>
                <c:manualLayout>
                  <c:x val="-4.17518748540874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7.157464260700397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'2.1.12'!$D$7:$R$7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'2.1.12'!$D$8:$R$8</c:f>
              <c:numCache>
                <c:formatCode>_(* #,##0_);_(* \(#,##0\);_(* "-"??_);_(@_)</c:formatCode>
                <c:ptCount val="15"/>
                <c:pt idx="0">
                  <c:v>702166</c:v>
                </c:pt>
                <c:pt idx="1">
                  <c:v>835025</c:v>
                </c:pt>
                <c:pt idx="2">
                  <c:v>864191</c:v>
                </c:pt>
                <c:pt idx="3">
                  <c:v>914885</c:v>
                </c:pt>
                <c:pt idx="4">
                  <c:v>1064233</c:v>
                </c:pt>
                <c:pt idx="5">
                  <c:v>1204540</c:v>
                </c:pt>
                <c:pt idx="6">
                  <c:v>1082434</c:v>
                </c:pt>
                <c:pt idx="7">
                  <c:v>868528</c:v>
                </c:pt>
                <c:pt idx="8">
                  <c:v>1187110</c:v>
                </c:pt>
                <c:pt idx="9">
                  <c:v>1150352</c:v>
                </c:pt>
                <c:pt idx="10">
                  <c:v>1210788</c:v>
                </c:pt>
                <c:pt idx="11">
                  <c:v>1293596</c:v>
                </c:pt>
                <c:pt idx="12">
                  <c:v>1349074</c:v>
                </c:pt>
                <c:pt idx="13">
                  <c:v>1323109</c:v>
                </c:pt>
                <c:pt idx="14">
                  <c:v>1317956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B1F-4BAE-ABD6-EE8A2F92ED92}"/>
            </c:ext>
          </c:extLst>
        </c:ser>
        <c:ser>
          <c:idx val="1"/>
          <c:order val="1"/>
          <c:tx>
            <c:strRef>
              <c:f>'2.1.12'!$C$16</c:f>
              <c:strCache>
                <c:ptCount val="1"/>
                <c:pt idx="0">
                  <c:v>Productos conexos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dLbl>
              <c:idx val="9"/>
              <c:layout>
                <c:manualLayout>
                  <c:x val="5.964553550583577E-3"/>
                  <c:y val="-2.24291591785072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5.9645535505836646E-3"/>
                  <c:y val="-8.22393002857756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5.368098195525298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'2.1.12'!$D$7:$R$7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'2.1.12'!$D$16:$R$16</c:f>
              <c:numCache>
                <c:formatCode>_(* #,##0_);_(* \(#,##0\);_(* "-"??_);_(@_)</c:formatCode>
                <c:ptCount val="15"/>
                <c:pt idx="0">
                  <c:v>960419</c:v>
                </c:pt>
                <c:pt idx="1">
                  <c:v>1157429</c:v>
                </c:pt>
                <c:pt idx="2">
                  <c:v>1174714</c:v>
                </c:pt>
                <c:pt idx="3">
                  <c:v>1323286</c:v>
                </c:pt>
                <c:pt idx="4">
                  <c:v>1602620</c:v>
                </c:pt>
                <c:pt idx="5">
                  <c:v>1673250</c:v>
                </c:pt>
                <c:pt idx="6">
                  <c:v>1654354</c:v>
                </c:pt>
                <c:pt idx="7">
                  <c:v>1700825</c:v>
                </c:pt>
                <c:pt idx="8">
                  <c:v>1874139</c:v>
                </c:pt>
                <c:pt idx="9">
                  <c:v>1611294</c:v>
                </c:pt>
                <c:pt idx="10">
                  <c:v>1679151</c:v>
                </c:pt>
                <c:pt idx="11">
                  <c:v>1619481</c:v>
                </c:pt>
                <c:pt idx="12">
                  <c:v>1627809</c:v>
                </c:pt>
                <c:pt idx="13">
                  <c:v>1791550</c:v>
                </c:pt>
                <c:pt idx="14">
                  <c:v>1728848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B1F-4BAE-ABD6-EE8A2F92ED9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2"/>
        <c:axId val="149317552"/>
        <c:axId val="149307760"/>
      </c:barChart>
      <c:catAx>
        <c:axId val="1493175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9307760"/>
        <c:crosses val="autoZero"/>
        <c:auto val="1"/>
        <c:lblAlgn val="ctr"/>
        <c:lblOffset val="100"/>
        <c:noMultiLvlLbl val="0"/>
      </c:catAx>
      <c:valAx>
        <c:axId val="149307760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493175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8351770465690288"/>
          <c:y val="2.1675039704359623E-2"/>
          <c:w val="0.60986799814909032"/>
          <c:h val="0.9751260877974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'2.1.13'!$F$66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'2.1.13'!$C$67:$C$74</c:f>
              <c:strCache>
                <c:ptCount val="8"/>
                <c:pt idx="0">
                  <c:v>Productos farmacéuticos y químicos</c:v>
                </c:pt>
                <c:pt idx="1">
                  <c:v>Servicios ambulatorios</c:v>
                </c:pt>
                <c:pt idx="2">
                  <c:v>Servicios de medicina prepagada y seguros de enfermedad y accidentes</c:v>
                </c:pt>
                <c:pt idx="3">
                  <c:v>Servicios con internación</c:v>
                </c:pt>
                <c:pt idx="4">
                  <c:v>Otros servicios de salud humana</c:v>
                </c:pt>
                <c:pt idx="5">
                  <c:v>Aparatos médicos, ortopédicos y ópticos</c:v>
                </c:pt>
                <c:pt idx="6">
                  <c:v>Servicios odontológicos</c:v>
                </c:pt>
                <c:pt idx="7">
                  <c:v>Otros*</c:v>
                </c:pt>
              </c:strCache>
            </c:strRef>
          </c:cat>
          <c:val>
            <c:numRef>
              <c:f>'2.1.13'!$F$67:$F$74</c:f>
              <c:numCache>
                <c:formatCode>0.0%</c:formatCode>
                <c:ptCount val="8"/>
                <c:pt idx="0">
                  <c:v>0.46200359356253762</c:v>
                </c:pt>
                <c:pt idx="1">
                  <c:v>0.19834539613817323</c:v>
                </c:pt>
                <c:pt idx="2">
                  <c:v>0.11794789729990421</c:v>
                </c:pt>
                <c:pt idx="3">
                  <c:v>5.0237336033267931E-2</c:v>
                </c:pt>
                <c:pt idx="4">
                  <c:v>8.2387718756031222E-2</c:v>
                </c:pt>
                <c:pt idx="5">
                  <c:v>5.7048135009625772E-2</c:v>
                </c:pt>
                <c:pt idx="6">
                  <c:v>2.5303094183080008E-2</c:v>
                </c:pt>
                <c:pt idx="7">
                  <c:v>6.7268290173800229E-3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58-41DB-A73D-236C82F4D320}"/>
            </c:ext>
          </c:extLst>
        </c:ser>
        <c:ser>
          <c:idx val="1"/>
          <c:order val="1"/>
          <c:tx>
            <c:strRef>
              <c:f>'2.1.13'!$G$66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Pt>
            <c:idx val="3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920-4EA8-B86D-F973D7E992B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'2.1.13'!$C$67:$C$74</c:f>
              <c:strCache>
                <c:ptCount val="8"/>
                <c:pt idx="0">
                  <c:v>Productos farmacéuticos y químicos</c:v>
                </c:pt>
                <c:pt idx="1">
                  <c:v>Servicios ambulatorios</c:v>
                </c:pt>
                <c:pt idx="2">
                  <c:v>Servicios de medicina prepagada y seguros de enfermedad y accidentes</c:v>
                </c:pt>
                <c:pt idx="3">
                  <c:v>Servicios con internación</c:v>
                </c:pt>
                <c:pt idx="4">
                  <c:v>Otros servicios de salud humana</c:v>
                </c:pt>
                <c:pt idx="5">
                  <c:v>Aparatos médicos, ortopédicos y ópticos</c:v>
                </c:pt>
                <c:pt idx="6">
                  <c:v>Servicios odontológicos</c:v>
                </c:pt>
                <c:pt idx="7">
                  <c:v>Otros*</c:v>
                </c:pt>
              </c:strCache>
            </c:strRef>
          </c:cat>
          <c:val>
            <c:numRef>
              <c:f>'2.1.13'!$G$67:$G$74</c:f>
              <c:numCache>
                <c:formatCode>0.0%</c:formatCode>
                <c:ptCount val="8"/>
                <c:pt idx="0">
                  <c:v>0.49390924524250773</c:v>
                </c:pt>
                <c:pt idx="1">
                  <c:v>0.14245649254497664</c:v>
                </c:pt>
                <c:pt idx="2">
                  <c:v>0.10531095677949036</c:v>
                </c:pt>
                <c:pt idx="3">
                  <c:v>5.5259768923392474E-2</c:v>
                </c:pt>
                <c:pt idx="4">
                  <c:v>0.12935657998441472</c:v>
                </c:pt>
                <c:pt idx="5">
                  <c:v>5.3504756714321977E-2</c:v>
                </c:pt>
                <c:pt idx="6">
                  <c:v>1.8712573186631856E-2</c:v>
                </c:pt>
                <c:pt idx="7">
                  <c:v>1.489626624264244E-3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858-41DB-A73D-236C82F4D32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-2"/>
        <c:axId val="149299056"/>
        <c:axId val="149304496"/>
      </c:barChart>
      <c:catAx>
        <c:axId val="149299056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crossAx val="149304496"/>
        <c:crosses val="autoZero"/>
        <c:auto val="1"/>
        <c:lblAlgn val="ctr"/>
        <c:lblOffset val="100"/>
        <c:noMultiLvlLbl val="0"/>
      </c:catAx>
      <c:valAx>
        <c:axId val="14930449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492990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90183814005497853"/>
          <c:y val="0.60139605970827248"/>
          <c:w val="5.6678749475842144E-2"/>
          <c:h val="5.181197544745617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6464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8351768221834381"/>
          <c:y val="1.7072981002588295E-2"/>
          <c:w val="0.60986799814909032"/>
          <c:h val="0.9751260877974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'2.1.13'!$F$44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'2.1.13'!$C$45:$C$52</c:f>
              <c:strCache>
                <c:ptCount val="8"/>
                <c:pt idx="0">
                  <c:v>Productos farmacéuticos y químicos</c:v>
                </c:pt>
                <c:pt idx="1">
                  <c:v>Servicios ambulatorios</c:v>
                </c:pt>
                <c:pt idx="2">
                  <c:v>Servicios de medicina prepagada y seguros de enfermedad y accidentes</c:v>
                </c:pt>
                <c:pt idx="3">
                  <c:v>Servicios con internación</c:v>
                </c:pt>
                <c:pt idx="4">
                  <c:v>Otros servicios de salud humana</c:v>
                </c:pt>
                <c:pt idx="5">
                  <c:v>Aparatos médicos, ortopédicos y ópticos</c:v>
                </c:pt>
                <c:pt idx="6">
                  <c:v>Servicios odontológicos</c:v>
                </c:pt>
                <c:pt idx="7">
                  <c:v>Otros*</c:v>
                </c:pt>
              </c:strCache>
            </c:strRef>
          </c:cat>
          <c:val>
            <c:numRef>
              <c:f>'2.1.13'!$F$45:$F$52</c:f>
              <c:numCache>
                <c:formatCode>0.0%</c:formatCode>
                <c:ptCount val="8"/>
                <c:pt idx="0">
                  <c:v>0.3803354045153941</c:v>
                </c:pt>
                <c:pt idx="1">
                  <c:v>0.25995613532678308</c:v>
                </c:pt>
                <c:pt idx="2">
                  <c:v>0.11049812841149619</c:v>
                </c:pt>
                <c:pt idx="3">
                  <c:v>6.3160359342305364E-2</c:v>
                </c:pt>
                <c:pt idx="4">
                  <c:v>8.7012825159739224E-2</c:v>
                </c:pt>
                <c:pt idx="5">
                  <c:v>5.5983053415266909E-2</c:v>
                </c:pt>
                <c:pt idx="6">
                  <c:v>3.570345223510632E-2</c:v>
                </c:pt>
                <c:pt idx="7">
                  <c:v>7.3506415939087969E-3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58-41DB-A73D-236C82F4D320}"/>
            </c:ext>
          </c:extLst>
        </c:ser>
        <c:ser>
          <c:idx val="1"/>
          <c:order val="1"/>
          <c:tx>
            <c:strRef>
              <c:f>'2.1.13'!$G$44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'2.1.13'!$C$45:$C$52</c:f>
              <c:strCache>
                <c:ptCount val="8"/>
                <c:pt idx="0">
                  <c:v>Productos farmacéuticos y químicos</c:v>
                </c:pt>
                <c:pt idx="1">
                  <c:v>Servicios ambulatorios</c:v>
                </c:pt>
                <c:pt idx="2">
                  <c:v>Servicios de medicina prepagada y seguros de enfermedad y accidentes</c:v>
                </c:pt>
                <c:pt idx="3">
                  <c:v>Servicios con internación</c:v>
                </c:pt>
                <c:pt idx="4">
                  <c:v>Otros servicios de salud humana</c:v>
                </c:pt>
                <c:pt idx="5">
                  <c:v>Aparatos médicos, ortopédicos y ópticos</c:v>
                </c:pt>
                <c:pt idx="6">
                  <c:v>Servicios odontológicos</c:v>
                </c:pt>
                <c:pt idx="7">
                  <c:v>Otros*</c:v>
                </c:pt>
              </c:strCache>
            </c:strRef>
          </c:cat>
          <c:val>
            <c:numRef>
              <c:f>'2.1.13'!$G$45:$G$52</c:f>
              <c:numCache>
                <c:formatCode>0.0%</c:formatCode>
                <c:ptCount val="8"/>
                <c:pt idx="0">
                  <c:v>0.41663592406994343</c:v>
                </c:pt>
                <c:pt idx="1">
                  <c:v>0.18794874891853891</c:v>
                </c:pt>
                <c:pt idx="2">
                  <c:v>9.9565643211706426E-2</c:v>
                </c:pt>
                <c:pt idx="3">
                  <c:v>7.181722224337371E-2</c:v>
                </c:pt>
                <c:pt idx="4">
                  <c:v>0.13739118105398312</c:v>
                </c:pt>
                <c:pt idx="5">
                  <c:v>5.1228434779526349E-2</c:v>
                </c:pt>
                <c:pt idx="6">
                  <c:v>2.7166171502991332E-2</c:v>
                </c:pt>
                <c:pt idx="7">
                  <c:v>8.2466742199366946E-3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858-41DB-A73D-236C82F4D32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-2"/>
        <c:axId val="149314832"/>
        <c:axId val="149302320"/>
      </c:barChart>
      <c:catAx>
        <c:axId val="149314832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crossAx val="149302320"/>
        <c:crosses val="autoZero"/>
        <c:auto val="1"/>
        <c:lblAlgn val="ctr"/>
        <c:lblOffset val="100"/>
        <c:noMultiLvlLbl val="0"/>
      </c:catAx>
      <c:valAx>
        <c:axId val="149302320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493148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90183814005497853"/>
          <c:y val="0.60139605970827248"/>
          <c:w val="5.6678749475842144E-2"/>
          <c:h val="5.181197544745617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6464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'2.1.14'!$C$34</c:f>
              <c:strCache>
                <c:ptCount val="1"/>
                <c:pt idx="0">
                  <c:v>Productos característicos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dLbl>
              <c:idx val="10"/>
              <c:layout>
                <c:manualLayout>
                  <c:x val="-1.5920398009951417E-3"/>
                  <c:y val="4.53900749776128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4CDF-44F5-A154-B4202BA4293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'2.1.14'!$D$33:$R$33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'2.1.14'!$D$34:$R$34</c:f>
              <c:numCache>
                <c:formatCode>_(* #,##0_);_(* \(#,##0\);_(* "-"??_);_(@_)</c:formatCode>
                <c:ptCount val="15"/>
                <c:pt idx="0">
                  <c:v>702166</c:v>
                </c:pt>
                <c:pt idx="1">
                  <c:v>789739</c:v>
                </c:pt>
                <c:pt idx="2">
                  <c:v>764688</c:v>
                </c:pt>
                <c:pt idx="3">
                  <c:v>763590</c:v>
                </c:pt>
                <c:pt idx="4">
                  <c:v>852141</c:v>
                </c:pt>
                <c:pt idx="5">
                  <c:v>918339</c:v>
                </c:pt>
                <c:pt idx="6">
                  <c:v>785308</c:v>
                </c:pt>
                <c:pt idx="7">
                  <c:v>593414</c:v>
                </c:pt>
                <c:pt idx="8">
                  <c:v>791804</c:v>
                </c:pt>
                <c:pt idx="9">
                  <c:v>734254</c:v>
                </c:pt>
                <c:pt idx="10">
                  <c:v>750204</c:v>
                </c:pt>
                <c:pt idx="11">
                  <c:v>769595</c:v>
                </c:pt>
                <c:pt idx="12">
                  <c:v>825689</c:v>
                </c:pt>
                <c:pt idx="13">
                  <c:v>761369</c:v>
                </c:pt>
                <c:pt idx="14">
                  <c:v>781215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CDF-44F5-A154-B4202BA42934}"/>
            </c:ext>
          </c:extLst>
        </c:ser>
        <c:ser>
          <c:idx val="1"/>
          <c:order val="1"/>
          <c:tx>
            <c:strRef>
              <c:f>'2.1.14'!$C$47</c:f>
              <c:strCache>
                <c:ptCount val="1"/>
                <c:pt idx="0">
                  <c:v>Productos conexos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dLbl>
              <c:idx val="7"/>
              <c:layout>
                <c:manualLayout>
                  <c:x val="-9.5522388059701493E-3"/>
                  <c:y val="-1.13475187444033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4CDF-44F5-A154-B4202BA42934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388059701492654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CDF-44F5-A154-B4202BA4293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'2.1.14'!$D$33:$R$33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'2.1.14'!$D$47:$R$47</c:f>
              <c:numCache>
                <c:formatCode>_(* #,##0_);_(* \(#,##0\);_(* "-"??_);_(@_)</c:formatCode>
                <c:ptCount val="15"/>
                <c:pt idx="0">
                  <c:v>960419</c:v>
                </c:pt>
                <c:pt idx="1">
                  <c:v>1151529</c:v>
                </c:pt>
                <c:pt idx="2">
                  <c:v>1167412</c:v>
                </c:pt>
                <c:pt idx="3">
                  <c:v>1313985</c:v>
                </c:pt>
                <c:pt idx="4">
                  <c:v>1573601</c:v>
                </c:pt>
                <c:pt idx="5">
                  <c:v>1612754</c:v>
                </c:pt>
                <c:pt idx="6">
                  <c:v>1572058</c:v>
                </c:pt>
                <c:pt idx="7">
                  <c:v>1606471</c:v>
                </c:pt>
                <c:pt idx="8">
                  <c:v>1771971</c:v>
                </c:pt>
                <c:pt idx="9">
                  <c:v>1501598</c:v>
                </c:pt>
                <c:pt idx="10">
                  <c:v>1520961</c:v>
                </c:pt>
                <c:pt idx="11">
                  <c:v>1451531</c:v>
                </c:pt>
                <c:pt idx="12">
                  <c:v>1448934</c:v>
                </c:pt>
                <c:pt idx="13">
                  <c:v>1546640</c:v>
                </c:pt>
                <c:pt idx="14">
                  <c:v>1468342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CDF-44F5-A154-B4202BA4293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2"/>
        <c:axId val="149297424"/>
        <c:axId val="149306672"/>
      </c:barChart>
      <c:catAx>
        <c:axId val="1492974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9306672"/>
        <c:crosses val="autoZero"/>
        <c:auto val="1"/>
        <c:lblAlgn val="ctr"/>
        <c:lblOffset val="100"/>
        <c:noMultiLvlLbl val="0"/>
      </c:catAx>
      <c:valAx>
        <c:axId val="149306672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492974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'2.1.14'!$C$8</c:f>
              <c:strCache>
                <c:ptCount val="1"/>
                <c:pt idx="0">
                  <c:v>Productos característicos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'2.1.14'!$D$7:$R$7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'2.1.14'!$D$8:$R$8</c:f>
              <c:numCache>
                <c:formatCode>_(* #,##0_);_(* \(#,##0\);_(* "-"??_);_(@_)</c:formatCode>
                <c:ptCount val="15"/>
                <c:pt idx="0">
                  <c:v>702166</c:v>
                </c:pt>
                <c:pt idx="1">
                  <c:v>835025</c:v>
                </c:pt>
                <c:pt idx="2">
                  <c:v>864191</c:v>
                </c:pt>
                <c:pt idx="3">
                  <c:v>914885</c:v>
                </c:pt>
                <c:pt idx="4">
                  <c:v>1064233</c:v>
                </c:pt>
                <c:pt idx="5">
                  <c:v>1204540</c:v>
                </c:pt>
                <c:pt idx="6">
                  <c:v>1082434</c:v>
                </c:pt>
                <c:pt idx="7">
                  <c:v>868528</c:v>
                </c:pt>
                <c:pt idx="8">
                  <c:v>1187110</c:v>
                </c:pt>
                <c:pt idx="9">
                  <c:v>1150352</c:v>
                </c:pt>
                <c:pt idx="10">
                  <c:v>1210788</c:v>
                </c:pt>
                <c:pt idx="11">
                  <c:v>1293596</c:v>
                </c:pt>
                <c:pt idx="12">
                  <c:v>1349074</c:v>
                </c:pt>
                <c:pt idx="13">
                  <c:v>1323109</c:v>
                </c:pt>
                <c:pt idx="14">
                  <c:v>1317956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CDF-44F5-A154-B4202BA42934}"/>
            </c:ext>
          </c:extLst>
        </c:ser>
        <c:ser>
          <c:idx val="1"/>
          <c:order val="1"/>
          <c:tx>
            <c:strRef>
              <c:f>'2.1.14'!$C$21</c:f>
              <c:strCache>
                <c:ptCount val="1"/>
                <c:pt idx="0">
                  <c:v>Productos conexos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'2.1.14'!$D$7:$R$7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'2.1.14'!$D$21:$R$21</c:f>
              <c:numCache>
                <c:formatCode>_(* #,##0_);_(* \(#,##0\);_(* "-"??_);_(@_)</c:formatCode>
                <c:ptCount val="15"/>
                <c:pt idx="0">
                  <c:v>960419</c:v>
                </c:pt>
                <c:pt idx="1">
                  <c:v>1157429</c:v>
                </c:pt>
                <c:pt idx="2">
                  <c:v>1174714</c:v>
                </c:pt>
                <c:pt idx="3">
                  <c:v>1323286</c:v>
                </c:pt>
                <c:pt idx="4">
                  <c:v>1602620</c:v>
                </c:pt>
                <c:pt idx="5">
                  <c:v>1673250</c:v>
                </c:pt>
                <c:pt idx="6">
                  <c:v>1654354</c:v>
                </c:pt>
                <c:pt idx="7">
                  <c:v>1700825</c:v>
                </c:pt>
                <c:pt idx="8">
                  <c:v>1874139</c:v>
                </c:pt>
                <c:pt idx="9">
                  <c:v>1611294</c:v>
                </c:pt>
                <c:pt idx="10">
                  <c:v>1679151</c:v>
                </c:pt>
                <c:pt idx="11">
                  <c:v>1619481</c:v>
                </c:pt>
                <c:pt idx="12">
                  <c:v>1627809</c:v>
                </c:pt>
                <c:pt idx="13">
                  <c:v>1791550</c:v>
                </c:pt>
                <c:pt idx="14">
                  <c:v>1728848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CDF-44F5-A154-B4202BA4293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2"/>
        <c:axId val="149323536"/>
        <c:axId val="149313744"/>
      </c:barChart>
      <c:catAx>
        <c:axId val="1493235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9313744"/>
        <c:crosses val="autoZero"/>
        <c:auto val="1"/>
        <c:lblAlgn val="ctr"/>
        <c:lblOffset val="100"/>
        <c:noMultiLvlLbl val="0"/>
      </c:catAx>
      <c:valAx>
        <c:axId val="149313744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493235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911148418847394E-3"/>
          <c:y val="6.1115364056042884E-2"/>
          <c:w val="0.98481777031623052"/>
          <c:h val="0.7704634920634920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'1.1.3'!$B$22</c:f>
              <c:strCache>
                <c:ptCount val="1"/>
                <c:pt idx="0">
                  <c:v>Producción sector público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'1.1.3'!$C$21:$Q$21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'1.1.3'!$C$22:$Q$22</c:f>
              <c:numCache>
                <c:formatCode>0.0%</c:formatCode>
                <c:ptCount val="15"/>
                <c:pt idx="0">
                  <c:v>0.60058784357849782</c:v>
                </c:pt>
                <c:pt idx="1">
                  <c:v>0.6002662290151991</c:v>
                </c:pt>
                <c:pt idx="2">
                  <c:v>0.60677696131604208</c:v>
                </c:pt>
                <c:pt idx="3">
                  <c:v>0.62438847779374018</c:v>
                </c:pt>
                <c:pt idx="4">
                  <c:v>0.61375619706814377</c:v>
                </c:pt>
                <c:pt idx="5">
                  <c:v>0.60936962683980433</c:v>
                </c:pt>
                <c:pt idx="6">
                  <c:v>0.63313762955195696</c:v>
                </c:pt>
                <c:pt idx="7">
                  <c:v>0.62871274606704475</c:v>
                </c:pt>
                <c:pt idx="8">
                  <c:v>0.60708122600330805</c:v>
                </c:pt>
                <c:pt idx="9">
                  <c:v>0.61981393853040845</c:v>
                </c:pt>
                <c:pt idx="10">
                  <c:v>0.66282876347776787</c:v>
                </c:pt>
                <c:pt idx="11">
                  <c:v>0.67543559673431131</c:v>
                </c:pt>
                <c:pt idx="12">
                  <c:v>0.6456476760712494</c:v>
                </c:pt>
                <c:pt idx="13">
                  <c:v>0.63319102485799095</c:v>
                </c:pt>
                <c:pt idx="14">
                  <c:v>0.62607382069148387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3D8-4BDD-A227-1BF2984ED603}"/>
            </c:ext>
          </c:extLst>
        </c:ser>
        <c:ser>
          <c:idx val="1"/>
          <c:order val="1"/>
          <c:tx>
            <c:strRef>
              <c:f>'1.1.3'!$B$23</c:f>
              <c:strCache>
                <c:ptCount val="1"/>
                <c:pt idx="0">
                  <c:v>Producción sector privado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'1.1.3'!$C$21:$Q$21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'1.1.3'!$C$23:$Q$23</c:f>
              <c:numCache>
                <c:formatCode>0.0%</c:formatCode>
                <c:ptCount val="15"/>
                <c:pt idx="0">
                  <c:v>0.39941215642150224</c:v>
                </c:pt>
                <c:pt idx="1">
                  <c:v>0.39973377098480095</c:v>
                </c:pt>
                <c:pt idx="2">
                  <c:v>0.39322303868395792</c:v>
                </c:pt>
                <c:pt idx="3">
                  <c:v>0.37561152220625982</c:v>
                </c:pt>
                <c:pt idx="4">
                  <c:v>0.38624380293185623</c:v>
                </c:pt>
                <c:pt idx="5">
                  <c:v>0.39063037316019572</c:v>
                </c:pt>
                <c:pt idx="6">
                  <c:v>0.36686237044804298</c:v>
                </c:pt>
                <c:pt idx="7">
                  <c:v>0.37128725393295525</c:v>
                </c:pt>
                <c:pt idx="8">
                  <c:v>0.39291877399669195</c:v>
                </c:pt>
                <c:pt idx="9">
                  <c:v>0.38018606146959155</c:v>
                </c:pt>
                <c:pt idx="10">
                  <c:v>0.33717123652223213</c:v>
                </c:pt>
                <c:pt idx="11">
                  <c:v>0.32456440326568869</c:v>
                </c:pt>
                <c:pt idx="12">
                  <c:v>0.3543523239287506</c:v>
                </c:pt>
                <c:pt idx="13">
                  <c:v>0.36680897514200905</c:v>
                </c:pt>
                <c:pt idx="14">
                  <c:v>0.37392617930851613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3D8-4BDD-A227-1BF2984ED60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40830528"/>
        <c:axId val="140831616"/>
      </c:barChart>
      <c:catAx>
        <c:axId val="1408305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0831616"/>
        <c:crosses val="autoZero"/>
        <c:auto val="1"/>
        <c:lblAlgn val="ctr"/>
        <c:lblOffset val="100"/>
        <c:noMultiLvlLbl val="0"/>
      </c:catAx>
      <c:valAx>
        <c:axId val="140831616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4083052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653312857322792"/>
          <c:y val="0.9334770964293938"/>
          <c:w val="0.20693374285354421"/>
          <c:h val="6.6522903570606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8351770465690288"/>
          <c:y val="2.1675039704359623E-2"/>
          <c:w val="0.60986799814909032"/>
          <c:h val="0.9751260877974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'2.1.15'!$D$85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'2.1.15'!$C$87:$C$98</c:f>
              <c:strCache>
                <c:ptCount val="12"/>
                <c:pt idx="0">
                  <c:v>Productos farmacéuticos</c:v>
                </c:pt>
                <c:pt idx="1">
                  <c:v>Servicios ambulatorios generales y especializados en centros ambulatorios</c:v>
                </c:pt>
                <c:pt idx="2">
                  <c:v>Servicios de medicina prepagada</c:v>
                </c:pt>
                <c:pt idx="3">
                  <c:v>Otros servicios de salud humana n.c.p</c:v>
                </c:pt>
                <c:pt idx="4">
                  <c:v>Servicios con internación en hospitales y clínicas especializados y de especialidades</c:v>
                </c:pt>
                <c:pt idx="5">
                  <c:v>Servicios de seguros de enfermedad y accidentes</c:v>
                </c:pt>
                <c:pt idx="6">
                  <c:v>Servicios odontológicos en centros de atención ambulatoria</c:v>
                </c:pt>
                <c:pt idx="7">
                  <c:v>Servicios ambulatorios generales y especializados en hospitales y clínicas</c:v>
                </c:pt>
                <c:pt idx="8">
                  <c:v>Aparatos médicos, quirúrgicos y aparatos ortopédicos</c:v>
                </c:pt>
                <c:pt idx="9">
                  <c:v>Artículos ópticos</c:v>
                </c:pt>
                <c:pt idx="10">
                  <c:v>Servicios con internación en hospitales y clínicas básicas y generales</c:v>
                </c:pt>
                <c:pt idx="11">
                  <c:v>Otros*</c:v>
                </c:pt>
              </c:strCache>
            </c:strRef>
          </c:cat>
          <c:val>
            <c:numRef>
              <c:f>'2.1.15'!$F$87:$F$98</c:f>
              <c:numCache>
                <c:formatCode>0.0%</c:formatCode>
                <c:ptCount val="12"/>
                <c:pt idx="0">
                  <c:v>0.4587063438644558</c:v>
                </c:pt>
                <c:pt idx="1">
                  <c:v>0.12903017335180381</c:v>
                </c:pt>
                <c:pt idx="2">
                  <c:v>8.3331611436268785E-2</c:v>
                </c:pt>
                <c:pt idx="3">
                  <c:v>7.1613625642579018E-2</c:v>
                </c:pt>
                <c:pt idx="4">
                  <c:v>2.4690685005822943E-2</c:v>
                </c:pt>
                <c:pt idx="5">
                  <c:v>3.4616285863635424E-2</c:v>
                </c:pt>
                <c:pt idx="6">
                  <c:v>2.3740197826189219E-2</c:v>
                </c:pt>
                <c:pt idx="7">
                  <c:v>6.9315222786369438E-2</c:v>
                </c:pt>
                <c:pt idx="8">
                  <c:v>2.7739541893315948E-2</c:v>
                </c:pt>
                <c:pt idx="9">
                  <c:v>2.9308593116309824E-2</c:v>
                </c:pt>
                <c:pt idx="10">
                  <c:v>2.5546651027444987E-2</c:v>
                </c:pt>
                <c:pt idx="11">
                  <c:v>2.2361068185804855E-2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CD-43F0-87F9-7FC274B5871C}"/>
            </c:ext>
          </c:extLst>
        </c:ser>
        <c:ser>
          <c:idx val="1"/>
          <c:order val="1"/>
          <c:tx>
            <c:strRef>
              <c:f>'2.1.15'!$E$85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Pt>
            <c:idx val="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E5CD-43F0-87F9-7FC274B5871C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'2.1.15'!$C$87:$C$98</c:f>
              <c:strCache>
                <c:ptCount val="12"/>
                <c:pt idx="0">
                  <c:v>Productos farmacéuticos</c:v>
                </c:pt>
                <c:pt idx="1">
                  <c:v>Servicios ambulatorios generales y especializados en centros ambulatorios</c:v>
                </c:pt>
                <c:pt idx="2">
                  <c:v>Servicios de medicina prepagada</c:v>
                </c:pt>
                <c:pt idx="3">
                  <c:v>Otros servicios de salud humana n.c.p</c:v>
                </c:pt>
                <c:pt idx="4">
                  <c:v>Servicios con internación en hospitales y clínicas especializados y de especialidades</c:v>
                </c:pt>
                <c:pt idx="5">
                  <c:v>Servicios de seguros de enfermedad y accidentes</c:v>
                </c:pt>
                <c:pt idx="6">
                  <c:v>Servicios odontológicos en centros de atención ambulatoria</c:v>
                </c:pt>
                <c:pt idx="7">
                  <c:v>Servicios ambulatorios generales y especializados en hospitales y clínicas</c:v>
                </c:pt>
                <c:pt idx="8">
                  <c:v>Aparatos médicos, quirúrgicos y aparatos ortopédicos</c:v>
                </c:pt>
                <c:pt idx="9">
                  <c:v>Artículos ópticos</c:v>
                </c:pt>
                <c:pt idx="10">
                  <c:v>Servicios con internación en hospitales y clínicas básicas y generales</c:v>
                </c:pt>
                <c:pt idx="11">
                  <c:v>Otros*</c:v>
                </c:pt>
              </c:strCache>
            </c:strRef>
          </c:cat>
          <c:val>
            <c:numRef>
              <c:f>'2.1.15'!$G$87:$G$98</c:f>
              <c:numCache>
                <c:formatCode>0.0%</c:formatCode>
                <c:ptCount val="12"/>
                <c:pt idx="0">
                  <c:v>0.48449272456754816</c:v>
                </c:pt>
                <c:pt idx="1">
                  <c:v>9.4868900854701621E-2</c:v>
                </c:pt>
                <c:pt idx="2">
                  <c:v>7.1889265308680769E-2</c:v>
                </c:pt>
                <c:pt idx="3">
                  <c:v>0.12061485883665095</c:v>
                </c:pt>
                <c:pt idx="4">
                  <c:v>3.0470443736255626E-2</c:v>
                </c:pt>
                <c:pt idx="5">
                  <c:v>3.3421691470809589E-2</c:v>
                </c:pt>
                <c:pt idx="6">
                  <c:v>1.7826620974707465E-2</c:v>
                </c:pt>
                <c:pt idx="7">
                  <c:v>4.7587591690275016E-2</c:v>
                </c:pt>
                <c:pt idx="8">
                  <c:v>2.5471681757786087E-2</c:v>
                </c:pt>
                <c:pt idx="9">
                  <c:v>2.8033074956535887E-2</c:v>
                </c:pt>
                <c:pt idx="10">
                  <c:v>2.4789325187136845E-2</c:v>
                </c:pt>
                <c:pt idx="11">
                  <c:v>2.0533820658911954E-2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5CD-43F0-87F9-7FC274B5871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-6"/>
        <c:axId val="149311024"/>
        <c:axId val="149326800"/>
      </c:barChart>
      <c:catAx>
        <c:axId val="149311024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crossAx val="149326800"/>
        <c:crosses val="autoZero"/>
        <c:auto val="1"/>
        <c:lblAlgn val="ctr"/>
        <c:lblOffset val="100"/>
        <c:noMultiLvlLbl val="0"/>
      </c:catAx>
      <c:valAx>
        <c:axId val="149326800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493110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94638863936757323"/>
          <c:y val="0.4256307827341127"/>
          <c:w val="2.7402677290637001E-2"/>
          <c:h val="8.669666625886830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rgbClr val="6464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8351770465690288"/>
          <c:y val="2.1675039704359623E-2"/>
          <c:w val="0.60986799814909032"/>
          <c:h val="0.97512608779744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'2.1.15'!$D$60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'2.1.15'!$C$62:$C$73</c:f>
              <c:strCache>
                <c:ptCount val="12"/>
                <c:pt idx="0">
                  <c:v>Productos farmacéuticos</c:v>
                </c:pt>
                <c:pt idx="1">
                  <c:v>Servicios ambulatorios generales y especializados en centros ambulatorios</c:v>
                </c:pt>
                <c:pt idx="2">
                  <c:v>Servicios de medicina prepagada</c:v>
                </c:pt>
                <c:pt idx="3">
                  <c:v> Otros servicios de salud humana n.c.p </c:v>
                </c:pt>
                <c:pt idx="4">
                  <c:v>Servicios con internación en hospitales y clínicas especializados y de especialidades</c:v>
                </c:pt>
                <c:pt idx="5">
                  <c:v>Servicios de seguros de enfermedad y accidentes</c:v>
                </c:pt>
                <c:pt idx="6">
                  <c:v>Servicios odontológicos en centros de atención ambulatoria</c:v>
                </c:pt>
                <c:pt idx="7">
                  <c:v>Servicios ambulatorios generales y especializados en hospitales y clínicas</c:v>
                </c:pt>
                <c:pt idx="8">
                  <c:v>Aparatos médicos, quirúrgicos y aparatos ortopédicos</c:v>
                </c:pt>
                <c:pt idx="9">
                  <c:v>Artículos ópticos</c:v>
                </c:pt>
                <c:pt idx="10">
                  <c:v>Servicios con internación en hospitales y clínicas básicas y generales</c:v>
                </c:pt>
                <c:pt idx="11">
                  <c:v>Otros*</c:v>
                </c:pt>
              </c:strCache>
            </c:strRef>
          </c:cat>
          <c:val>
            <c:numRef>
              <c:f>'2.1.15'!$F$62:$F$73</c:f>
              <c:numCache>
                <c:formatCode>0.0%</c:formatCode>
                <c:ptCount val="12"/>
                <c:pt idx="0">
                  <c:v>0.376480365536704</c:v>
                </c:pt>
                <c:pt idx="1">
                  <c:v>0.17556585193304541</c:v>
                </c:pt>
                <c:pt idx="2">
                  <c:v>7.8068234458660277E-2</c:v>
                </c:pt>
                <c:pt idx="3">
                  <c:v>7.4809120815295727E-2</c:v>
                </c:pt>
                <c:pt idx="4">
                  <c:v>2.7215043385984603E-2</c:v>
                </c:pt>
                <c:pt idx="5">
                  <c:v>3.2429893952835902E-2</c:v>
                </c:pt>
                <c:pt idx="6">
                  <c:v>3.3767870621720771E-2</c:v>
                </c:pt>
                <c:pt idx="7">
                  <c:v>8.4390283393737678E-2</c:v>
                </c:pt>
                <c:pt idx="8">
                  <c:v>3.0712325610378371E-2</c:v>
                </c:pt>
                <c:pt idx="9">
                  <c:v>2.5270727804888538E-2</c:v>
                </c:pt>
                <c:pt idx="10">
                  <c:v>3.5945315956320757E-2</c:v>
                </c:pt>
                <c:pt idx="11">
                  <c:v>2.5344966530427969E-2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CD-43F0-87F9-7FC274B5871C}"/>
            </c:ext>
          </c:extLst>
        </c:ser>
        <c:ser>
          <c:idx val="1"/>
          <c:order val="1"/>
          <c:tx>
            <c:strRef>
              <c:f>'2.1.15'!$E$60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'2.1.15'!$C$62:$C$73</c:f>
              <c:strCache>
                <c:ptCount val="12"/>
                <c:pt idx="0">
                  <c:v>Productos farmacéuticos</c:v>
                </c:pt>
                <c:pt idx="1">
                  <c:v>Servicios ambulatorios generales y especializados en centros ambulatorios</c:v>
                </c:pt>
                <c:pt idx="2">
                  <c:v>Servicios de medicina prepagada</c:v>
                </c:pt>
                <c:pt idx="3">
                  <c:v> Otros servicios de salud humana n.c.p </c:v>
                </c:pt>
                <c:pt idx="4">
                  <c:v>Servicios con internación en hospitales y clínicas especializados y de especialidades</c:v>
                </c:pt>
                <c:pt idx="5">
                  <c:v>Servicios de seguros de enfermedad y accidentes</c:v>
                </c:pt>
                <c:pt idx="6">
                  <c:v>Servicios odontológicos en centros de atención ambulatoria</c:v>
                </c:pt>
                <c:pt idx="7">
                  <c:v>Servicios ambulatorios generales y especializados en hospitales y clínicas</c:v>
                </c:pt>
                <c:pt idx="8">
                  <c:v>Aparatos médicos, quirúrgicos y aparatos ortopédicos</c:v>
                </c:pt>
                <c:pt idx="9">
                  <c:v>Artículos ópticos</c:v>
                </c:pt>
                <c:pt idx="10">
                  <c:v>Servicios con internación en hospitales y clínicas básicas y generales</c:v>
                </c:pt>
                <c:pt idx="11">
                  <c:v>Otros*</c:v>
                </c:pt>
              </c:strCache>
            </c:strRef>
          </c:cat>
          <c:val>
            <c:numRef>
              <c:f>'2.1.15'!$G$62:$G$73</c:f>
              <c:numCache>
                <c:formatCode>0.0%</c:formatCode>
                <c:ptCount val="12"/>
                <c:pt idx="0">
                  <c:v>0.40587284249331429</c:v>
                </c:pt>
                <c:pt idx="1">
                  <c:v>0.1280275987559423</c:v>
                </c:pt>
                <c:pt idx="2">
                  <c:v>6.7967286376150224E-2</c:v>
                </c:pt>
                <c:pt idx="3">
                  <c:v>0.12742237439625259</c:v>
                </c:pt>
                <c:pt idx="4">
                  <c:v>3.4503039906735054E-2</c:v>
                </c:pt>
                <c:pt idx="5">
                  <c:v>3.1598356835556209E-2</c:v>
                </c:pt>
                <c:pt idx="6">
                  <c:v>2.6063048361496179E-2</c:v>
                </c:pt>
                <c:pt idx="7">
                  <c:v>5.9921150162596609E-2</c:v>
                </c:pt>
                <c:pt idx="8">
                  <c:v>2.7570529643521538E-2</c:v>
                </c:pt>
                <c:pt idx="9">
                  <c:v>2.3657905136004811E-2</c:v>
                </c:pt>
                <c:pt idx="10">
                  <c:v>3.7314182336638656E-2</c:v>
                </c:pt>
                <c:pt idx="11">
                  <c:v>3.0081685595791524E-2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5CD-43F0-87F9-7FC274B5871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-6"/>
        <c:axId val="149296880"/>
        <c:axId val="149297968"/>
      </c:barChart>
      <c:catAx>
        <c:axId val="149296880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crossAx val="149297968"/>
        <c:crosses val="autoZero"/>
        <c:auto val="1"/>
        <c:lblAlgn val="ctr"/>
        <c:lblOffset val="100"/>
        <c:noMultiLvlLbl val="0"/>
      </c:catAx>
      <c:valAx>
        <c:axId val="149297968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492968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94638863936757323"/>
          <c:y val="0.4256307827341127"/>
          <c:w val="2.7402677290637001E-2"/>
          <c:h val="8.669666625886830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solidFill>
            <a:srgbClr val="6464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970075911347424E-3"/>
          <c:y val="3.316853575121291E-2"/>
          <c:w val="0.96990458688241654"/>
          <c:h val="0.7957114451602640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'2.1.16'!$B$20</c:f>
              <c:strCache>
                <c:ptCount val="1"/>
                <c:pt idx="0">
                  <c:v>Gasto de consumo final del gobierno central y local en salud respecto al PIB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'2.1.16'!$C$16:$Q$16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'2.1.16'!$C$20:$Q$20</c:f>
              <c:numCache>
                <c:formatCode>0.0%</c:formatCode>
                <c:ptCount val="15"/>
                <c:pt idx="0">
                  <c:v>1.4488280875286899E-2</c:v>
                </c:pt>
                <c:pt idx="1">
                  <c:v>1.6873956044717701E-2</c:v>
                </c:pt>
                <c:pt idx="2">
                  <c:v>1.7599778524517801E-2</c:v>
                </c:pt>
                <c:pt idx="3">
                  <c:v>1.9593773522821101E-2</c:v>
                </c:pt>
                <c:pt idx="4">
                  <c:v>1.9442441619757701E-2</c:v>
                </c:pt>
                <c:pt idx="5">
                  <c:v>2.1913170995260502E-2</c:v>
                </c:pt>
                <c:pt idx="6">
                  <c:v>2.35858967371157E-2</c:v>
                </c:pt>
                <c:pt idx="7">
                  <c:v>2.48744882024859E-2</c:v>
                </c:pt>
                <c:pt idx="8">
                  <c:v>2.4799159389077102E-2</c:v>
                </c:pt>
                <c:pt idx="9">
                  <c:v>2.4614296901872699E-2</c:v>
                </c:pt>
                <c:pt idx="10">
                  <c:v>2.5187704817080801E-2</c:v>
                </c:pt>
                <c:pt idx="11">
                  <c:v>2.5089815341108501E-2</c:v>
                </c:pt>
                <c:pt idx="12">
                  <c:v>2.4867841840848101E-2</c:v>
                </c:pt>
                <c:pt idx="13">
                  <c:v>2.3497505625472301E-2</c:v>
                </c:pt>
                <c:pt idx="14">
                  <c:v>2.3444226856314199E-2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6EB-481B-8061-863A92300CD6}"/>
            </c:ext>
          </c:extLst>
        </c:ser>
        <c:ser>
          <c:idx val="0"/>
          <c:order val="2"/>
          <c:tx>
            <c:strRef>
              <c:f>'2.1.16'!$B$21</c:f>
              <c:strCache>
                <c:ptCount val="1"/>
                <c:pt idx="0">
                  <c:v>Gasto de consumo final de los fondos de seguridad social en salud respecto al PIB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'2.1.16'!$C$16:$Q$16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'2.1.16'!$C$21:$Q$21</c:f>
              <c:numCache>
                <c:formatCode>0.0%</c:formatCode>
                <c:ptCount val="15"/>
                <c:pt idx="0">
                  <c:v>6.8645022503137096E-3</c:v>
                </c:pt>
                <c:pt idx="1">
                  <c:v>6.7711933152650198E-3</c:v>
                </c:pt>
                <c:pt idx="2">
                  <c:v>8.1437402859781596E-3</c:v>
                </c:pt>
                <c:pt idx="3">
                  <c:v>1.14755469776547E-2</c:v>
                </c:pt>
                <c:pt idx="4">
                  <c:v>1.4647091712533899E-2</c:v>
                </c:pt>
                <c:pt idx="5">
                  <c:v>1.61233650070376E-2</c:v>
                </c:pt>
                <c:pt idx="6">
                  <c:v>1.73968077045068E-2</c:v>
                </c:pt>
                <c:pt idx="7">
                  <c:v>1.8444737508095301E-2</c:v>
                </c:pt>
                <c:pt idx="8">
                  <c:v>1.8364359553803101E-2</c:v>
                </c:pt>
                <c:pt idx="9">
                  <c:v>1.8846795107936701E-2</c:v>
                </c:pt>
                <c:pt idx="10">
                  <c:v>1.73029531908864E-2</c:v>
                </c:pt>
                <c:pt idx="11">
                  <c:v>1.8619763094232401E-2</c:v>
                </c:pt>
                <c:pt idx="12">
                  <c:v>1.9646388190344401E-2</c:v>
                </c:pt>
                <c:pt idx="13">
                  <c:v>1.7571829118168101E-2</c:v>
                </c:pt>
                <c:pt idx="14">
                  <c:v>1.9963297635087699E-2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6EB-481B-8061-863A92300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6"/>
        <c:overlap val="-2"/>
        <c:axId val="149301232"/>
        <c:axId val="149311568"/>
      </c:barChart>
      <c:lineChart>
        <c:grouping val="stacked"/>
        <c:varyColors val="0"/>
        <c:ser>
          <c:idx val="2"/>
          <c:order val="0"/>
          <c:tx>
            <c:strRef>
              <c:f>'2.1.16'!$B$22</c:f>
              <c:strCache>
                <c:ptCount val="1"/>
                <c:pt idx="0">
                  <c:v>Gasto de consumo final del gobierno general en salud respecto al PIB</c:v>
                </c:pt>
              </c:strCache>
            </c:strRef>
          </c:tx>
          <c:spPr>
            <a:ln>
              <a:solidFill>
                <a:srgbClr val="4BACC6">
                  <a:alpha val="99000"/>
                </a:srgbClr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>
                <a:solidFill>
                  <a:srgbClr val="4BACC6">
                    <a:alpha val="99000"/>
                  </a:srgbClr>
                </a:solidFill>
                <a:bevel/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'2.1.16'!$C$16:$Q$16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'2.1.16'!$C$22:$Q$22</c:f>
              <c:numCache>
                <c:formatCode>0.0%</c:formatCode>
                <c:ptCount val="15"/>
                <c:pt idx="0">
                  <c:v>2.13527831256006E-2</c:v>
                </c:pt>
                <c:pt idx="1">
                  <c:v>2.3645149359982701E-2</c:v>
                </c:pt>
                <c:pt idx="2">
                  <c:v>2.5743518810496E-2</c:v>
                </c:pt>
                <c:pt idx="3">
                  <c:v>3.1069320500475801E-2</c:v>
                </c:pt>
                <c:pt idx="4">
                  <c:v>3.4089533332291602E-2</c:v>
                </c:pt>
                <c:pt idx="5">
                  <c:v>3.8036536002298102E-2</c:v>
                </c:pt>
                <c:pt idx="6">
                  <c:v>4.0982704441622497E-2</c:v>
                </c:pt>
                <c:pt idx="7">
                  <c:v>4.3319225710581201E-2</c:v>
                </c:pt>
                <c:pt idx="8">
                  <c:v>4.3163518942880202E-2</c:v>
                </c:pt>
                <c:pt idx="9">
                  <c:v>4.3461092009809403E-2</c:v>
                </c:pt>
                <c:pt idx="10">
                  <c:v>4.2490658007967301E-2</c:v>
                </c:pt>
                <c:pt idx="11">
                  <c:v>4.3709578435340901E-2</c:v>
                </c:pt>
                <c:pt idx="12">
                  <c:v>4.4514230031192502E-2</c:v>
                </c:pt>
                <c:pt idx="13">
                  <c:v>4.1069334743640398E-2</c:v>
                </c:pt>
                <c:pt idx="14">
                  <c:v>4.3407524491401901E-2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6EB-481B-8061-863A92300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312656"/>
        <c:axId val="149312112"/>
      </c:lineChart>
      <c:catAx>
        <c:axId val="14930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49311568"/>
        <c:crosses val="autoZero"/>
        <c:auto val="1"/>
        <c:lblAlgn val="ctr"/>
        <c:lblOffset val="100"/>
        <c:noMultiLvlLbl val="0"/>
      </c:catAx>
      <c:valAx>
        <c:axId val="149311568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49301232"/>
        <c:crosses val="autoZero"/>
        <c:crossBetween val="between"/>
      </c:valAx>
      <c:valAx>
        <c:axId val="149312112"/>
        <c:scaling>
          <c:orientation val="minMax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S"/>
          </a:p>
        </c:txPr>
        <c:crossAx val="149312656"/>
        <c:crosses val="max"/>
        <c:crossBetween val="between"/>
      </c:valAx>
      <c:catAx>
        <c:axId val="149312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931211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2.0027188474937861E-2"/>
          <c:y val="0.8969823563721202"/>
          <c:w val="0.96448269980537826"/>
          <c:h val="0.10301754881536669"/>
        </c:manualLayout>
      </c:layout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21530022204069E-3"/>
          <c:y val="3.516447560215312E-2"/>
          <c:w val="0.96990458688241654"/>
          <c:h val="0.7957114451602640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'2.1.16'!$B$11</c:f>
              <c:strCache>
                <c:ptCount val="1"/>
                <c:pt idx="0">
                  <c:v>Gasto de consumo final del gobierno central y local en salud respecto al PIB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'2.1.16'!$C$7:$Q$7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'2.1.16'!$C$11:$Q$11</c:f>
              <c:numCache>
                <c:formatCode>0.0%</c:formatCode>
                <c:ptCount val="15"/>
                <c:pt idx="0">
                  <c:v>1.4488280875286899E-2</c:v>
                </c:pt>
                <c:pt idx="1">
                  <c:v>1.55433620991073E-2</c:v>
                </c:pt>
                <c:pt idx="2">
                  <c:v>1.6900564727724301E-2</c:v>
                </c:pt>
                <c:pt idx="3">
                  <c:v>1.855159501926E-2</c:v>
                </c:pt>
                <c:pt idx="4">
                  <c:v>1.8009435916728302E-2</c:v>
                </c:pt>
                <c:pt idx="5">
                  <c:v>2.0413492278106099E-2</c:v>
                </c:pt>
                <c:pt idx="6">
                  <c:v>2.2682116415449399E-2</c:v>
                </c:pt>
                <c:pt idx="7">
                  <c:v>2.4350303167819901E-2</c:v>
                </c:pt>
                <c:pt idx="8">
                  <c:v>2.5667289966386599E-2</c:v>
                </c:pt>
                <c:pt idx="9">
                  <c:v>2.5936549507805301E-2</c:v>
                </c:pt>
                <c:pt idx="10">
                  <c:v>2.7948376321967599E-2</c:v>
                </c:pt>
                <c:pt idx="11">
                  <c:v>2.8916948073338299E-2</c:v>
                </c:pt>
                <c:pt idx="12">
                  <c:v>2.7640514589441799E-2</c:v>
                </c:pt>
                <c:pt idx="13">
                  <c:v>2.9231233196634999E-2</c:v>
                </c:pt>
                <c:pt idx="14">
                  <c:v>3.03939874610922E-2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6EB-481B-8061-863A92300CD6}"/>
            </c:ext>
          </c:extLst>
        </c:ser>
        <c:ser>
          <c:idx val="0"/>
          <c:order val="2"/>
          <c:tx>
            <c:strRef>
              <c:f>'2.1.16'!$B$12</c:f>
              <c:strCache>
                <c:ptCount val="1"/>
                <c:pt idx="0">
                  <c:v>Gasto de consumo final de los fondos de seguridad social en salud respecto al PIB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'2.1.16'!$C$7:$Q$7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'2.1.16'!$C$12:$Q$12</c:f>
              <c:numCache>
                <c:formatCode>0.0%</c:formatCode>
                <c:ptCount val="15"/>
                <c:pt idx="0">
                  <c:v>6.8645022503137096E-3</c:v>
                </c:pt>
                <c:pt idx="1">
                  <c:v>6.2357281226748202E-3</c:v>
                </c:pt>
                <c:pt idx="2">
                  <c:v>7.7313248182340503E-3</c:v>
                </c:pt>
                <c:pt idx="3">
                  <c:v>1.0742549888350101E-2</c:v>
                </c:pt>
                <c:pt idx="4">
                  <c:v>1.34888244036101E-2</c:v>
                </c:pt>
                <c:pt idx="5">
                  <c:v>1.48100967120171E-2</c:v>
                </c:pt>
                <c:pt idx="6">
                  <c:v>1.65449242281001E-2</c:v>
                </c:pt>
                <c:pt idx="7">
                  <c:v>1.7736597616992599E-2</c:v>
                </c:pt>
                <c:pt idx="8">
                  <c:v>1.8447315656891301E-2</c:v>
                </c:pt>
                <c:pt idx="9">
                  <c:v>1.9438911219246E-2</c:v>
                </c:pt>
                <c:pt idx="10">
                  <c:v>1.8614094200592499E-2</c:v>
                </c:pt>
                <c:pt idx="11">
                  <c:v>2.1105853657919799E-2</c:v>
                </c:pt>
                <c:pt idx="12">
                  <c:v>2.1343663816803801E-2</c:v>
                </c:pt>
                <c:pt idx="13">
                  <c:v>2.1835315309755202E-2</c:v>
                </c:pt>
                <c:pt idx="14">
                  <c:v>2.2706921639013399E-2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6EB-481B-8061-863A92300C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6"/>
        <c:overlap val="-2"/>
        <c:axId val="149315920"/>
        <c:axId val="151284144"/>
      </c:barChart>
      <c:lineChart>
        <c:grouping val="stacked"/>
        <c:varyColors val="0"/>
        <c:ser>
          <c:idx val="2"/>
          <c:order val="0"/>
          <c:tx>
            <c:strRef>
              <c:f>'2.1.16'!$B$13</c:f>
              <c:strCache>
                <c:ptCount val="1"/>
                <c:pt idx="0">
                  <c:v>Gasto de consumo final del gobierno general en salud respecto al PIB</c:v>
                </c:pt>
              </c:strCache>
            </c:strRef>
          </c:tx>
          <c:spPr>
            <a:ln>
              <a:solidFill>
                <a:srgbClr val="4BACC6"/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>
                <a:solidFill>
                  <a:srgbClr val="4BACC6"/>
                </a:solidFill>
                <a:bevel/>
              </a:ln>
            </c:spPr>
          </c:marker>
          <c:dLbls>
            <c:dLbl>
              <c:idx val="0"/>
              <c:layout>
                <c:manualLayout>
                  <c:x val="-9.5269596956093928E-3"/>
                  <c:y val="-1.98881284942228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2067482281105223E-2"/>
                  <c:y val="-2.18769413436451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3337743573853141E-2"/>
                  <c:y val="-2.18769413436451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39728742202271E-2"/>
                  <c:y val="-2.1876941343645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2702612927479229E-2"/>
                  <c:y val="-2.1876941343645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3337743573853141E-2"/>
                  <c:y val="-1.9888128494222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2702612927479182E-2"/>
                  <c:y val="-2.7843379891911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1432351634731264E-2"/>
                  <c:y val="-1.98881284942228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524313551297502E-2"/>
                  <c:y val="-2.18769413436451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2702612927479276E-2"/>
                  <c:y val="-2.1876941343645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5243135512975112E-2"/>
                  <c:y val="-1.98881284942228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8.8918290492354269E-3"/>
                  <c:y val="-1.5910502795378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3337743573853235E-2"/>
                  <c:y val="-2.1876941343645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1.270261292747937E-2"/>
                  <c:y val="-1.98881284942228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9.5269596956093876E-3"/>
                  <c:y val="-1.98881284942228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'2.1.16'!$C$16:$Q$16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'2.1.16'!$C$13:$Q$13</c:f>
              <c:numCache>
                <c:formatCode>0.0%</c:formatCode>
                <c:ptCount val="15"/>
                <c:pt idx="0">
                  <c:v>2.13527831256006E-2</c:v>
                </c:pt>
                <c:pt idx="1">
                  <c:v>2.1779090221782101E-2</c:v>
                </c:pt>
                <c:pt idx="2">
                  <c:v>2.4631889545958401E-2</c:v>
                </c:pt>
                <c:pt idx="3">
                  <c:v>2.9294144907610099E-2</c:v>
                </c:pt>
                <c:pt idx="4">
                  <c:v>3.1498260320338402E-2</c:v>
                </c:pt>
                <c:pt idx="5">
                  <c:v>3.5223588990123199E-2</c:v>
                </c:pt>
                <c:pt idx="6">
                  <c:v>3.9227040643549503E-2</c:v>
                </c:pt>
                <c:pt idx="7">
                  <c:v>4.2086900784812503E-2</c:v>
                </c:pt>
                <c:pt idx="8">
                  <c:v>4.4114605623277799E-2</c:v>
                </c:pt>
                <c:pt idx="9">
                  <c:v>4.5375460727051398E-2</c:v>
                </c:pt>
                <c:pt idx="10">
                  <c:v>4.6562470522560101E-2</c:v>
                </c:pt>
                <c:pt idx="11">
                  <c:v>5.0022801731258101E-2</c:v>
                </c:pt>
                <c:pt idx="12">
                  <c:v>4.8984178406245603E-2</c:v>
                </c:pt>
                <c:pt idx="13">
                  <c:v>5.1066548506390197E-2</c:v>
                </c:pt>
                <c:pt idx="14">
                  <c:v>5.3100909100105703E-2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6EB-481B-8061-863A92300C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1287408"/>
        <c:axId val="151301008"/>
      </c:lineChart>
      <c:catAx>
        <c:axId val="149315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51284144"/>
        <c:crosses val="autoZero"/>
        <c:auto val="1"/>
        <c:lblAlgn val="ctr"/>
        <c:lblOffset val="100"/>
        <c:noMultiLvlLbl val="0"/>
      </c:catAx>
      <c:valAx>
        <c:axId val="151284144"/>
        <c:scaling>
          <c:orientation val="minMax"/>
        </c:scaling>
        <c:delete val="1"/>
        <c:axPos val="l"/>
        <c:numFmt formatCode="0.0%" sourceLinked="1"/>
        <c:majorTickMark val="out"/>
        <c:minorTickMark val="none"/>
        <c:tickLblPos val="nextTo"/>
        <c:crossAx val="149315920"/>
        <c:crosses val="autoZero"/>
        <c:crossBetween val="between"/>
      </c:valAx>
      <c:valAx>
        <c:axId val="151301008"/>
        <c:scaling>
          <c:orientation val="minMax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S"/>
          </a:p>
        </c:txPr>
        <c:crossAx val="151287408"/>
        <c:crosses val="max"/>
        <c:crossBetween val="between"/>
      </c:valAx>
      <c:catAx>
        <c:axId val="151287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1301008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2.0027188474937861E-2"/>
          <c:y val="0.8969823563721202"/>
          <c:w val="0.96448269980537826"/>
          <c:h val="0.10301754881536669"/>
        </c:manualLayout>
      </c:layout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878287070703425E-4"/>
          <c:y val="7.8937897836127823E-3"/>
          <c:w val="0.98622440944881895"/>
          <c:h val="0.8980762564955426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AEEF3">
                <a:alpha val="90980"/>
              </a:srgbClr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'2.1.17'!$D$18:$R$18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'2.1.17'!$D$26:$R$26</c:f>
              <c:numCache>
                <c:formatCode>_(* #,##0_);_(* \(#,##0\);_(* "-"??_);_(@_)</c:formatCode>
                <c:ptCount val="15"/>
                <c:pt idx="0">
                  <c:v>1089158</c:v>
                </c:pt>
                <c:pt idx="1">
                  <c:v>1282759</c:v>
                </c:pt>
                <c:pt idx="2">
                  <c:v>1404508</c:v>
                </c:pt>
                <c:pt idx="3">
                  <c:v>1754828</c:v>
                </c:pt>
                <c:pt idx="4">
                  <c:v>2076907</c:v>
                </c:pt>
                <c:pt idx="5">
                  <c:v>2448124</c:v>
                </c:pt>
                <c:pt idx="6">
                  <c:v>2768223</c:v>
                </c:pt>
                <c:pt idx="7">
                  <c:v>3036910</c:v>
                </c:pt>
                <c:pt idx="8">
                  <c:v>3028986</c:v>
                </c:pt>
                <c:pt idx="9">
                  <c:v>3012465</c:v>
                </c:pt>
                <c:pt idx="10">
                  <c:v>3014954</c:v>
                </c:pt>
                <c:pt idx="11">
                  <c:v>3141430</c:v>
                </c:pt>
                <c:pt idx="12">
                  <c:v>3199648</c:v>
                </c:pt>
                <c:pt idx="13">
                  <c:v>2722139</c:v>
                </c:pt>
                <c:pt idx="14">
                  <c:v>2998971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B3D-474E-B920-FD22D72E0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overlap val="93"/>
        <c:axId val="151285776"/>
        <c:axId val="151277616"/>
      </c:barChart>
      <c:catAx>
        <c:axId val="1512857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51277616"/>
        <c:crosses val="autoZero"/>
        <c:auto val="1"/>
        <c:lblAlgn val="ctr"/>
        <c:lblOffset val="100"/>
        <c:noMultiLvlLbl val="0"/>
      </c:catAx>
      <c:valAx>
        <c:axId val="151277616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5128577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878287070703425E-4"/>
          <c:y val="7.8937897836127823E-3"/>
          <c:w val="0.98622440944881895"/>
          <c:h val="0.8980762564955426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'2.1.17'!$D$7:$R$7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'2.1.17'!$D$15:$R$15</c:f>
              <c:numCache>
                <c:formatCode>_(* #,##0_);_(* \(#,##0\);_(* "-"??_);_(@_)</c:formatCode>
                <c:ptCount val="15"/>
                <c:pt idx="0">
                  <c:v>1089158</c:v>
                </c:pt>
                <c:pt idx="1">
                  <c:v>1345134</c:v>
                </c:pt>
                <c:pt idx="2">
                  <c:v>1539978</c:v>
                </c:pt>
                <c:pt idx="3">
                  <c:v>2037565</c:v>
                </c:pt>
                <c:pt idx="4">
                  <c:v>2497077</c:v>
                </c:pt>
                <c:pt idx="5">
                  <c:v>3097018</c:v>
                </c:pt>
                <c:pt idx="6">
                  <c:v>3731655</c:v>
                </c:pt>
                <c:pt idx="7">
                  <c:v>4281346</c:v>
                </c:pt>
                <c:pt idx="8">
                  <c:v>4380156</c:v>
                </c:pt>
                <c:pt idx="9">
                  <c:v>4534719</c:v>
                </c:pt>
                <c:pt idx="10">
                  <c:v>4856273</c:v>
                </c:pt>
                <c:pt idx="11">
                  <c:v>5380553</c:v>
                </c:pt>
                <c:pt idx="12">
                  <c:v>5295582</c:v>
                </c:pt>
                <c:pt idx="13">
                  <c:v>5070455</c:v>
                </c:pt>
                <c:pt idx="14">
                  <c:v>5637504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B3D-474E-B920-FD22D72E0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overlap val="93"/>
        <c:axId val="151294480"/>
        <c:axId val="151304816"/>
      </c:barChart>
      <c:catAx>
        <c:axId val="1512944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51304816"/>
        <c:crosses val="autoZero"/>
        <c:auto val="1"/>
        <c:lblAlgn val="ctr"/>
        <c:lblOffset val="100"/>
        <c:noMultiLvlLbl val="0"/>
      </c:catAx>
      <c:valAx>
        <c:axId val="151304816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512944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454007973654708"/>
          <c:y val="2.0680738253503514E-2"/>
          <c:w val="0.54185301332396707"/>
          <c:h val="0.9650041696592678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'2.1.18'!$F$30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'2.1.18'!$C$31:$C$37</c:f>
              <c:strCache>
                <c:ptCount val="7"/>
                <c:pt idx="0">
                  <c:v>Servicios ambulatorios</c:v>
                </c:pt>
                <c:pt idx="1">
                  <c:v>Servicios con internación</c:v>
                </c:pt>
                <c:pt idx="2">
                  <c:v>Servicios de rectoría y administración de servicios de la salud </c:v>
                </c:pt>
                <c:pt idx="3">
                  <c:v>Servicios odontológicos</c:v>
                </c:pt>
                <c:pt idx="4">
                  <c:v>Otros servicios de salud humana</c:v>
                </c:pt>
                <c:pt idx="5">
                  <c:v>Servicios de administración de planes de seguridad social de afiliación obligatoria</c:v>
                </c:pt>
                <c:pt idx="6">
                  <c:v>Servicios de salud pública</c:v>
                </c:pt>
              </c:strCache>
            </c:strRef>
          </c:cat>
          <c:val>
            <c:numRef>
              <c:f>'2.1.18'!$F$31:$F$37</c:f>
              <c:numCache>
                <c:formatCode>0.0%</c:formatCode>
                <c:ptCount val="7"/>
                <c:pt idx="0">
                  <c:v>0.55887272599985993</c:v>
                </c:pt>
                <c:pt idx="1">
                  <c:v>0.34530610867195394</c:v>
                </c:pt>
                <c:pt idx="2">
                  <c:v>4.7434280270829791E-2</c:v>
                </c:pt>
                <c:pt idx="3">
                  <c:v>1.9385882447069177E-2</c:v>
                </c:pt>
                <c:pt idx="4">
                  <c:v>1.5927689545850044E-2</c:v>
                </c:pt>
                <c:pt idx="5">
                  <c:v>9.7720124213663499E-3</c:v>
                </c:pt>
                <c:pt idx="6">
                  <c:v>3.3013006430707378E-3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4D9-4A85-AD31-7D34A8A2F83D}"/>
            </c:ext>
          </c:extLst>
        </c:ser>
        <c:ser>
          <c:idx val="1"/>
          <c:order val="1"/>
          <c:tx>
            <c:strRef>
              <c:f>'2.1.18'!$G$30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'2.1.18'!$C$31:$C$37</c:f>
              <c:strCache>
                <c:ptCount val="7"/>
                <c:pt idx="0">
                  <c:v>Servicios ambulatorios</c:v>
                </c:pt>
                <c:pt idx="1">
                  <c:v>Servicios con internación</c:v>
                </c:pt>
                <c:pt idx="2">
                  <c:v>Servicios de rectoría y administración de servicios de la salud </c:v>
                </c:pt>
                <c:pt idx="3">
                  <c:v>Servicios odontológicos</c:v>
                </c:pt>
                <c:pt idx="4">
                  <c:v>Otros servicios de salud humana</c:v>
                </c:pt>
                <c:pt idx="5">
                  <c:v>Servicios de administración de planes de seguridad social de afiliación obligatoria</c:v>
                </c:pt>
                <c:pt idx="6">
                  <c:v>Servicios de salud pública</c:v>
                </c:pt>
              </c:strCache>
            </c:strRef>
          </c:cat>
          <c:val>
            <c:numRef>
              <c:f>'2.1.18'!$G$31:$G$37</c:f>
              <c:numCache>
                <c:formatCode>0.0%</c:formatCode>
                <c:ptCount val="7"/>
                <c:pt idx="0">
                  <c:v>0.57403456052092539</c:v>
                </c:pt>
                <c:pt idx="1">
                  <c:v>0.3387001741597368</c:v>
                </c:pt>
                <c:pt idx="2">
                  <c:v>4.5213174785618135E-2</c:v>
                </c:pt>
                <c:pt idx="3">
                  <c:v>1.3212531898441165E-2</c:v>
                </c:pt>
                <c:pt idx="4">
                  <c:v>1.1987445026977586E-2</c:v>
                </c:pt>
                <c:pt idx="5">
                  <c:v>8.5295923168313397E-3</c:v>
                </c:pt>
                <c:pt idx="6">
                  <c:v>8.3225212914696412E-3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4D9-4A85-AD31-7D34A8A2F83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3"/>
        <c:axId val="151292304"/>
        <c:axId val="151285232"/>
      </c:barChart>
      <c:catAx>
        <c:axId val="151292304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</c:spPr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51285232"/>
        <c:crosses val="autoZero"/>
        <c:auto val="1"/>
        <c:lblAlgn val="ctr"/>
        <c:lblOffset val="100"/>
        <c:noMultiLvlLbl val="0"/>
      </c:catAx>
      <c:valAx>
        <c:axId val="151285232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512923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81424720035817255"/>
          <c:y val="0.40804071180961943"/>
          <c:w val="7.061307152336517E-2"/>
          <c:h val="5.8626056354914698E-2"/>
        </c:manualLayout>
      </c:layout>
      <c:overlay val="0"/>
      <c:txPr>
        <a:bodyPr/>
        <a:lstStyle/>
        <a:p>
          <a:pPr>
            <a:defRPr sz="1050">
              <a:solidFill>
                <a:srgbClr val="595959"/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3775791571204103"/>
          <c:y val="4.4949848691009944E-2"/>
          <c:w val="0.3883290408096981"/>
          <c:h val="0.84222878058300388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'2.1.18'!$E$50</c:f>
              <c:strCache>
                <c:ptCount val="1"/>
                <c:pt idx="0">
                  <c:v>Gasto de consumo final de los hogares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numFmt formatCode="0%;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'2.1.18'!$C$52:$C$58</c:f>
              <c:strCache>
                <c:ptCount val="7"/>
                <c:pt idx="0">
                  <c:v>Servicios ambulatorios</c:v>
                </c:pt>
                <c:pt idx="1">
                  <c:v>Otros servicios de salud humana</c:v>
                </c:pt>
                <c:pt idx="2">
                  <c:v>Servicios con internación</c:v>
                </c:pt>
                <c:pt idx="3">
                  <c:v>Servicios odontológicos</c:v>
                </c:pt>
                <c:pt idx="4">
                  <c:v>Servicios de salud pública</c:v>
                </c:pt>
                <c:pt idx="5">
                  <c:v>Servicios de rectoría y administración de servicios de la salud </c:v>
                </c:pt>
                <c:pt idx="6">
                  <c:v>Servicios de administración de planes de seguridad social de afiliación obligatoria</c:v>
                </c:pt>
              </c:strCache>
            </c:strRef>
          </c:cat>
          <c:val>
            <c:numRef>
              <c:f>'2.1.18'!$E$52:$E$58</c:f>
              <c:numCache>
                <c:formatCode>0%</c:formatCode>
                <c:ptCount val="7"/>
                <c:pt idx="0">
                  <c:v>-0.43449326077653577</c:v>
                </c:pt>
                <c:pt idx="1">
                  <c:v>-0.31761606609021847</c:v>
                </c:pt>
                <c:pt idx="2">
                  <c:v>-0.16602451068169197</c:v>
                </c:pt>
                <c:pt idx="3">
                  <c:v>-6.2801793079586873E-2</c:v>
                </c:pt>
                <c:pt idx="4">
                  <c:v>-1.6807086124271221E-2</c:v>
                </c:pt>
                <c:pt idx="5">
                  <c:v>-2.1912719392756662E-3</c:v>
                </c:pt>
                <c:pt idx="6">
                  <c:v>-6.6011308420007946E-5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C3C-449B-8981-50330192228A}"/>
            </c:ext>
          </c:extLst>
        </c:ser>
        <c:ser>
          <c:idx val="0"/>
          <c:order val="1"/>
          <c:tx>
            <c:strRef>
              <c:f>'2.1.18'!$D$50</c:f>
              <c:strCache>
                <c:ptCount val="1"/>
                <c:pt idx="0">
                  <c:v>Gasto de consumo final del gobierno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'2.1.18'!$C$52:$C$58</c:f>
              <c:strCache>
                <c:ptCount val="7"/>
                <c:pt idx="0">
                  <c:v>Servicios ambulatorios</c:v>
                </c:pt>
                <c:pt idx="1">
                  <c:v>Otros servicios de salud humana</c:v>
                </c:pt>
                <c:pt idx="2">
                  <c:v>Servicios con internación</c:v>
                </c:pt>
                <c:pt idx="3">
                  <c:v>Servicios odontológicos</c:v>
                </c:pt>
                <c:pt idx="4">
                  <c:v>Servicios de salud pública</c:v>
                </c:pt>
                <c:pt idx="5">
                  <c:v>Servicios de rectoría y administración de servicios de la salud </c:v>
                </c:pt>
                <c:pt idx="6">
                  <c:v>Servicios de administración de planes de seguridad social de afiliación obligatoria</c:v>
                </c:pt>
              </c:strCache>
            </c:strRef>
          </c:cat>
          <c:val>
            <c:numRef>
              <c:f>'2.1.18'!$D$52:$D$58</c:f>
              <c:numCache>
                <c:formatCode>0.0%</c:formatCode>
                <c:ptCount val="7"/>
                <c:pt idx="0">
                  <c:v>0.542532830131917</c:v>
                </c:pt>
                <c:pt idx="1">
                  <c:v>9.1246054991712608E-3</c:v>
                </c:pt>
                <c:pt idx="2">
                  <c:v>0.320376358047817</c:v>
                </c:pt>
                <c:pt idx="3">
                  <c:v>1.35684160933633E-2</c:v>
                </c:pt>
                <c:pt idx="4">
                  <c:v>7.1366512555911296E-2</c:v>
                </c:pt>
                <c:pt idx="5">
                  <c:v>3.6187823547442301E-2</c:v>
                </c:pt>
                <c:pt idx="6">
                  <c:v>6.8434541243784499E-3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C3C-449B-8981-503301922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305904"/>
        <c:axId val="151278160"/>
      </c:barChart>
      <c:catAx>
        <c:axId val="1513059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51278160"/>
        <c:crosses val="autoZero"/>
        <c:auto val="1"/>
        <c:lblAlgn val="ctr"/>
        <c:lblOffset val="100"/>
        <c:noMultiLvlLbl val="0"/>
      </c:catAx>
      <c:valAx>
        <c:axId val="151278160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51305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273110894663617"/>
          <c:y val="0.93926925564899288"/>
          <c:w val="0.45360370857099841"/>
          <c:h val="3.8067854832593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rgbClr val="6464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878287070703425E-4"/>
          <c:y val="7.8937897836127823E-3"/>
          <c:w val="0.98015074795745716"/>
          <c:h val="0.8980762564955426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AEEF3">
                <a:alpha val="91000"/>
              </a:srgbClr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'2.1.19'!$D$23:$R$23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'2.1.19'!$D$36:$R$36</c:f>
              <c:numCache>
                <c:formatCode>_(* #,##0_);_(* \(#,##0\);_(* "-"??_);_(@_)</c:formatCode>
                <c:ptCount val="15"/>
                <c:pt idx="0">
                  <c:v>1089158</c:v>
                </c:pt>
                <c:pt idx="1">
                  <c:v>1282759</c:v>
                </c:pt>
                <c:pt idx="2">
                  <c:v>1404508</c:v>
                </c:pt>
                <c:pt idx="3">
                  <c:v>1754828</c:v>
                </c:pt>
                <c:pt idx="4">
                  <c:v>2076907</c:v>
                </c:pt>
                <c:pt idx="5">
                  <c:v>2448124</c:v>
                </c:pt>
                <c:pt idx="6">
                  <c:v>2768223</c:v>
                </c:pt>
                <c:pt idx="7">
                  <c:v>3036910</c:v>
                </c:pt>
                <c:pt idx="8">
                  <c:v>3028986</c:v>
                </c:pt>
                <c:pt idx="9">
                  <c:v>3012465</c:v>
                </c:pt>
                <c:pt idx="10">
                  <c:v>3014954</c:v>
                </c:pt>
                <c:pt idx="11">
                  <c:v>3141430</c:v>
                </c:pt>
                <c:pt idx="12">
                  <c:v>3199648</c:v>
                </c:pt>
                <c:pt idx="13">
                  <c:v>2722139</c:v>
                </c:pt>
                <c:pt idx="14">
                  <c:v>2998971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1A-4AAB-99BE-3C1877E9E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93"/>
        <c:axId val="151297200"/>
        <c:axId val="151292848"/>
      </c:barChart>
      <c:catAx>
        <c:axId val="1512972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51292848"/>
        <c:crosses val="autoZero"/>
        <c:auto val="1"/>
        <c:lblAlgn val="ctr"/>
        <c:lblOffset val="100"/>
        <c:noMultiLvlLbl val="0"/>
      </c:catAx>
      <c:valAx>
        <c:axId val="151292848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512972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878287070703425E-4"/>
          <c:y val="7.8937897836127823E-3"/>
          <c:w val="0.98015074795745716"/>
          <c:h val="0.8980762564955426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'2.1.19'!$D$7:$R$7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'2.1.19'!$D$20:$R$20</c:f>
              <c:numCache>
                <c:formatCode>_(* #,##0_);_(* \(#,##0\);_(* "-"??_);_(@_)</c:formatCode>
                <c:ptCount val="15"/>
                <c:pt idx="0">
                  <c:v>1089158</c:v>
                </c:pt>
                <c:pt idx="1">
                  <c:v>1345134</c:v>
                </c:pt>
                <c:pt idx="2">
                  <c:v>1539978</c:v>
                </c:pt>
                <c:pt idx="3">
                  <c:v>2037565</c:v>
                </c:pt>
                <c:pt idx="4">
                  <c:v>2497077</c:v>
                </c:pt>
                <c:pt idx="5">
                  <c:v>3097018</c:v>
                </c:pt>
                <c:pt idx="6">
                  <c:v>3731655</c:v>
                </c:pt>
                <c:pt idx="7">
                  <c:v>4281346</c:v>
                </c:pt>
                <c:pt idx="8">
                  <c:v>4380156</c:v>
                </c:pt>
                <c:pt idx="9">
                  <c:v>4534719</c:v>
                </c:pt>
                <c:pt idx="10">
                  <c:v>4856273</c:v>
                </c:pt>
                <c:pt idx="11">
                  <c:v>5380553</c:v>
                </c:pt>
                <c:pt idx="12">
                  <c:v>5295582</c:v>
                </c:pt>
                <c:pt idx="13">
                  <c:v>5070455</c:v>
                </c:pt>
                <c:pt idx="14">
                  <c:v>5637504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1A-4AAB-99BE-3C1877E9E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93"/>
        <c:axId val="151295568"/>
        <c:axId val="151278704"/>
      </c:barChart>
      <c:catAx>
        <c:axId val="1512955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51278704"/>
        <c:crosses val="autoZero"/>
        <c:auto val="1"/>
        <c:lblAlgn val="ctr"/>
        <c:lblOffset val="100"/>
        <c:noMultiLvlLbl val="0"/>
      </c:catAx>
      <c:valAx>
        <c:axId val="151278704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512955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8889113167251375"/>
          <c:y val="2.9573942583365386E-2"/>
          <c:w val="0.47531092776118072"/>
          <c:h val="0.940852114833269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'1.1.4'!$D$63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E6E82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'1.1.4'!$C$64:$C$74</c:f>
              <c:strCache>
                <c:ptCount val="11"/>
                <c:pt idx="0">
                  <c:v>Actividades de hospitales privados</c:v>
                </c:pt>
                <c:pt idx="1">
                  <c:v>Actividades de hospitales públicos (MSP)</c:v>
                </c:pt>
                <c:pt idx="2">
                  <c:v>Actividades de hospitales públicos (IESS)</c:v>
                </c:pt>
                <c:pt idx="3">
                  <c:v>Actividades de centros ambulatorios del sector público (MSP)</c:v>
                </c:pt>
                <c:pt idx="4">
                  <c:v>Actividades de centros ambulatorios del sector privado</c:v>
                </c:pt>
                <c:pt idx="5">
                  <c:v>Otras actividades relacionadas con la salud humana privados</c:v>
                </c:pt>
                <c:pt idx="6">
                  <c:v>Actividades de centros ambulatorios del sector público (IESS)</c:v>
                </c:pt>
                <c:pt idx="7">
                  <c:v>Regulación de las actividades de organismos que prestan servicios de salud</c:v>
                </c:pt>
                <c:pt idx="8">
                  <c:v>Actividades de centros ambulatorios del sector público (otros sector público)</c:v>
                </c:pt>
                <c:pt idx="9">
                  <c:v>Actividades de salud pública, vacunación COVID</c:v>
                </c:pt>
                <c:pt idx="10">
                  <c:v>Otros*</c:v>
                </c:pt>
              </c:strCache>
            </c:strRef>
          </c:cat>
          <c:val>
            <c:numRef>
              <c:f>'1.1.4'!$D$64:$D$74</c:f>
              <c:numCache>
                <c:formatCode>_(* #,##0_);_(* \(#,##0\);_(* "-"??_);_(@_)</c:formatCode>
                <c:ptCount val="11"/>
                <c:pt idx="0">
                  <c:v>692338</c:v>
                </c:pt>
                <c:pt idx="1">
                  <c:v>808133</c:v>
                </c:pt>
                <c:pt idx="2">
                  <c:v>776331</c:v>
                </c:pt>
                <c:pt idx="3">
                  <c:v>559184</c:v>
                </c:pt>
                <c:pt idx="4">
                  <c:v>518381</c:v>
                </c:pt>
                <c:pt idx="5">
                  <c:v>244243</c:v>
                </c:pt>
                <c:pt idx="6">
                  <c:v>191211</c:v>
                </c:pt>
                <c:pt idx="7">
                  <c:v>177617</c:v>
                </c:pt>
                <c:pt idx="8">
                  <c:v>60432</c:v>
                </c:pt>
                <c:pt idx="9">
                  <c:v>0</c:v>
                </c:pt>
                <c:pt idx="10">
                  <c:v>96328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C7-4083-8E2D-0FE0FACFD010}"/>
            </c:ext>
          </c:extLst>
        </c:ser>
        <c:ser>
          <c:idx val="1"/>
          <c:order val="1"/>
          <c:tx>
            <c:strRef>
              <c:f>'1.1.4'!$E$63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E6E82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'1.1.4'!$C$64:$C$74</c:f>
              <c:strCache>
                <c:ptCount val="11"/>
                <c:pt idx="0">
                  <c:v>Actividades de hospitales privados</c:v>
                </c:pt>
                <c:pt idx="1">
                  <c:v>Actividades de hospitales públicos (MSP)</c:v>
                </c:pt>
                <c:pt idx="2">
                  <c:v>Actividades de hospitales públicos (IESS)</c:v>
                </c:pt>
                <c:pt idx="3">
                  <c:v>Actividades de centros ambulatorios del sector público (MSP)</c:v>
                </c:pt>
                <c:pt idx="4">
                  <c:v>Actividades de centros ambulatorios del sector privado</c:v>
                </c:pt>
                <c:pt idx="5">
                  <c:v>Otras actividades relacionadas con la salud humana privados</c:v>
                </c:pt>
                <c:pt idx="6">
                  <c:v>Actividades de centros ambulatorios del sector público (IESS)</c:v>
                </c:pt>
                <c:pt idx="7">
                  <c:v>Regulación de las actividades de organismos que prestan servicios de salud</c:v>
                </c:pt>
                <c:pt idx="8">
                  <c:v>Actividades de centros ambulatorios del sector público (otros sector público)</c:v>
                </c:pt>
                <c:pt idx="9">
                  <c:v>Actividades de salud pública, vacunación COVID</c:v>
                </c:pt>
                <c:pt idx="10">
                  <c:v>Otros*</c:v>
                </c:pt>
              </c:strCache>
            </c:strRef>
          </c:cat>
          <c:val>
            <c:numRef>
              <c:f>'1.1.4'!$E$64:$E$74</c:f>
              <c:numCache>
                <c:formatCode>_(* #,##0_);_(* \(#,##0\);_(* "-"??_);_(@_)</c:formatCode>
                <c:ptCount val="11"/>
                <c:pt idx="0">
                  <c:v>711922</c:v>
                </c:pt>
                <c:pt idx="1">
                  <c:v>662735</c:v>
                </c:pt>
                <c:pt idx="2">
                  <c:v>625706</c:v>
                </c:pt>
                <c:pt idx="3">
                  <c:v>554458</c:v>
                </c:pt>
                <c:pt idx="4">
                  <c:v>506739</c:v>
                </c:pt>
                <c:pt idx="5">
                  <c:v>334364</c:v>
                </c:pt>
                <c:pt idx="6">
                  <c:v>186328</c:v>
                </c:pt>
                <c:pt idx="7">
                  <c:v>163845</c:v>
                </c:pt>
                <c:pt idx="8">
                  <c:v>56103</c:v>
                </c:pt>
                <c:pt idx="9">
                  <c:v>0</c:v>
                </c:pt>
                <c:pt idx="10">
                  <c:v>78827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5C7-4083-8E2D-0FE0FACFD01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40828352"/>
        <c:axId val="140828896"/>
      </c:barChart>
      <c:catAx>
        <c:axId val="14082835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40828896"/>
        <c:crosses val="autoZero"/>
        <c:auto val="1"/>
        <c:lblAlgn val="ctr"/>
        <c:lblOffset val="100"/>
        <c:noMultiLvlLbl val="0"/>
      </c:catAx>
      <c:valAx>
        <c:axId val="140828896"/>
        <c:scaling>
          <c:orientation val="minMax"/>
        </c:scaling>
        <c:delete val="1"/>
        <c:axPos val="t"/>
        <c:numFmt formatCode="_(* #,##0_);_(* \(#,##0\);_(* &quot;-&quot;??_);_(@_)" sourceLinked="1"/>
        <c:majorTickMark val="out"/>
        <c:minorTickMark val="none"/>
        <c:tickLblPos val="nextTo"/>
        <c:crossAx val="14082835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454007973654708"/>
          <c:y val="2.0680738253503514E-2"/>
          <c:w val="0.54185301332396707"/>
          <c:h val="0.9650041696592678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'2.1.20'!$F$61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'2.1.20'!$C$62:$C$70</c:f>
              <c:strCache>
                <c:ptCount val="9"/>
                <c:pt idx="0">
                  <c:v>Servicios ambulatorios generales y especializados en centros ambulatorios</c:v>
                </c:pt>
                <c:pt idx="1">
                  <c:v>Servicios ambulatorios generales y especializados en hospitales y clínicas</c:v>
                </c:pt>
                <c:pt idx="2">
                  <c:v>Servicios con internación en hospitales y clínicas especializados y de especialidades</c:v>
                </c:pt>
                <c:pt idx="3">
                  <c:v>Servicios con internación en hospitales y clínicas básicas y generales</c:v>
                </c:pt>
                <c:pt idx="4">
                  <c:v>Servicios de rectoría y administración de la salud </c:v>
                </c:pt>
                <c:pt idx="5">
                  <c:v>Otros servicios de salud humana n.c.p</c:v>
                </c:pt>
                <c:pt idx="6">
                  <c:v>Servicios odontológicos en centros de atención ambulatoria</c:v>
                </c:pt>
                <c:pt idx="7">
                  <c:v>Servicios de administración de la seguridad social obligatoria</c:v>
                </c:pt>
                <c:pt idx="8">
                  <c:v>Otros*</c:v>
                </c:pt>
              </c:strCache>
            </c:strRef>
          </c:cat>
          <c:val>
            <c:numRef>
              <c:f>'2.1.20'!$F$62:$F$70</c:f>
              <c:numCache>
                <c:formatCode>0.0%</c:formatCode>
                <c:ptCount val="9"/>
                <c:pt idx="0">
                  <c:v>0.2871512741401554</c:v>
                </c:pt>
                <c:pt idx="1">
                  <c:v>0.27172145185970459</c:v>
                </c:pt>
                <c:pt idx="2">
                  <c:v>0.17236677284501295</c:v>
                </c:pt>
                <c:pt idx="3">
                  <c:v>0.17293933582694096</c:v>
                </c:pt>
                <c:pt idx="4">
                  <c:v>4.7434280270829791E-2</c:v>
                </c:pt>
                <c:pt idx="5">
                  <c:v>1.5927689545850044E-2</c:v>
                </c:pt>
                <c:pt idx="6">
                  <c:v>1.6201469661662783E-2</c:v>
                </c:pt>
                <c:pt idx="7">
                  <c:v>9.7720124213663499E-3</c:v>
                </c:pt>
                <c:pt idx="8">
                  <c:v>6.4857134284771328E-3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281-495C-8E6E-7BFA44D3D72C}"/>
            </c:ext>
          </c:extLst>
        </c:ser>
        <c:ser>
          <c:idx val="1"/>
          <c:order val="1"/>
          <c:tx>
            <c:strRef>
              <c:f>'2.1.20'!$G$61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'2.1.20'!$C$62:$C$70</c:f>
              <c:strCache>
                <c:ptCount val="9"/>
                <c:pt idx="0">
                  <c:v>Servicios ambulatorios generales y especializados en centros ambulatorios</c:v>
                </c:pt>
                <c:pt idx="1">
                  <c:v>Servicios ambulatorios generales y especializados en hospitales y clínicas</c:v>
                </c:pt>
                <c:pt idx="2">
                  <c:v>Servicios con internación en hospitales y clínicas especializados y de especialidades</c:v>
                </c:pt>
                <c:pt idx="3">
                  <c:v>Servicios con internación en hospitales y clínicas básicas y generales</c:v>
                </c:pt>
                <c:pt idx="4">
                  <c:v>Servicios de rectoría y administración de la salud </c:v>
                </c:pt>
                <c:pt idx="5">
                  <c:v>Otros servicios de salud humana n.c.p</c:v>
                </c:pt>
                <c:pt idx="6">
                  <c:v>Servicios odontológicos en centros de atención ambulatoria</c:v>
                </c:pt>
                <c:pt idx="7">
                  <c:v>Servicios de administración de la seguridad social obligatoria</c:v>
                </c:pt>
                <c:pt idx="8">
                  <c:v>Otros*</c:v>
                </c:pt>
              </c:strCache>
            </c:strRef>
          </c:cat>
          <c:val>
            <c:numRef>
              <c:f>'2.1.20'!$G$62:$G$70</c:f>
              <c:numCache>
                <c:formatCode>0.0%</c:formatCode>
                <c:ptCount val="9"/>
                <c:pt idx="0">
                  <c:v>0.33408692514865934</c:v>
                </c:pt>
                <c:pt idx="1">
                  <c:v>0.23994763537226602</c:v>
                </c:pt>
                <c:pt idx="2">
                  <c:v>0.17476261024197967</c:v>
                </c:pt>
                <c:pt idx="3">
                  <c:v>0.16393756391775713</c:v>
                </c:pt>
                <c:pt idx="4">
                  <c:v>4.5213174785618135E-2</c:v>
                </c:pt>
                <c:pt idx="5">
                  <c:v>1.1987445026977586E-2</c:v>
                </c:pt>
                <c:pt idx="6">
                  <c:v>1.0967095046934432E-2</c:v>
                </c:pt>
                <c:pt idx="7">
                  <c:v>8.5295923168313397E-3</c:v>
                </c:pt>
                <c:pt idx="8">
                  <c:v>1.0567958142976374E-2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281-495C-8E6E-7BFA44D3D72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6"/>
        <c:axId val="151280880"/>
        <c:axId val="151286320"/>
      </c:barChart>
      <c:catAx>
        <c:axId val="151280880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</c:spPr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51286320"/>
        <c:crosses val="autoZero"/>
        <c:auto val="1"/>
        <c:lblAlgn val="ctr"/>
        <c:lblOffset val="100"/>
        <c:noMultiLvlLbl val="0"/>
      </c:catAx>
      <c:valAx>
        <c:axId val="151286320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512808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81424720035817255"/>
          <c:y val="0.40804071180961943"/>
          <c:w val="7.061307152336517E-2"/>
          <c:h val="5.8626056354914698E-2"/>
        </c:manualLayout>
      </c:layout>
      <c:overlay val="0"/>
      <c:txPr>
        <a:bodyPr/>
        <a:lstStyle/>
        <a:p>
          <a:pPr>
            <a:defRPr sz="1050">
              <a:solidFill>
                <a:srgbClr val="595959"/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454007973654708"/>
          <c:y val="2.0680738253503514E-2"/>
          <c:w val="0.54185301332396707"/>
          <c:h val="0.9650041696592678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'2.1.20'!$F$39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'2.1.20'!$C$40:$C$48</c:f>
              <c:strCache>
                <c:ptCount val="9"/>
                <c:pt idx="0">
                  <c:v>Servicios ambulatorios generales y especializados en centros ambulatorios</c:v>
                </c:pt>
                <c:pt idx="1">
                  <c:v>Servicios ambulatorios generales y especializados en hospitales y clínicas</c:v>
                </c:pt>
                <c:pt idx="2">
                  <c:v>Servicios con internación en hospitales y clínicas especializados y de especialidades</c:v>
                </c:pt>
                <c:pt idx="3">
                  <c:v>Servicios con internación en hospitales y clínicas básicas y generales</c:v>
                </c:pt>
                <c:pt idx="4">
                  <c:v>Servicios de salud pública</c:v>
                </c:pt>
                <c:pt idx="5">
                  <c:v>Servicios de rectoría y administración de la salud </c:v>
                </c:pt>
                <c:pt idx="6">
                  <c:v>Servicios odontológicos en centros de atención ambulatoria</c:v>
                </c:pt>
                <c:pt idx="7">
                  <c:v>Otros servicios de salud humana n.c.p</c:v>
                </c:pt>
                <c:pt idx="8">
                  <c:v>Otros*</c:v>
                </c:pt>
              </c:strCache>
            </c:strRef>
          </c:cat>
          <c:val>
            <c:numRef>
              <c:f>'2.1.20'!$F$40:$F$48</c:f>
              <c:numCache>
                <c:formatCode>0.0%</c:formatCode>
                <c:ptCount val="9"/>
                <c:pt idx="0">
                  <c:v>0.30895867536372773</c:v>
                </c:pt>
                <c:pt idx="1">
                  <c:v>0.26159390979121844</c:v>
                </c:pt>
                <c:pt idx="2">
                  <c:v>0.15023466731324339</c:v>
                </c:pt>
                <c:pt idx="3">
                  <c:v>0.192415111313544</c:v>
                </c:pt>
                <c:pt idx="4">
                  <c:v>2.8523776989951245E-3</c:v>
                </c:pt>
                <c:pt idx="5">
                  <c:v>4.0985107963581721E-2</c:v>
                </c:pt>
                <c:pt idx="6">
                  <c:v>1.8222548531964946E-2</c:v>
                </c:pt>
                <c:pt idx="7">
                  <c:v>1.3156816380144808E-2</c:v>
                </c:pt>
                <c:pt idx="8">
                  <c:v>1.1580785643579875E-2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281-495C-8E6E-7BFA44D3D72C}"/>
            </c:ext>
          </c:extLst>
        </c:ser>
        <c:ser>
          <c:idx val="1"/>
          <c:order val="1"/>
          <c:tx>
            <c:strRef>
              <c:f>'2.1.20'!$G$39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'2.1.20'!$C$40:$C$48</c:f>
              <c:strCache>
                <c:ptCount val="9"/>
                <c:pt idx="0">
                  <c:v>Servicios ambulatorios generales y especializados en centros ambulatorios</c:v>
                </c:pt>
                <c:pt idx="1">
                  <c:v>Servicios ambulatorios generales y especializados en hospitales y clínicas</c:v>
                </c:pt>
                <c:pt idx="2">
                  <c:v>Servicios con internación en hospitales y clínicas especializados y de especialidades</c:v>
                </c:pt>
                <c:pt idx="3">
                  <c:v>Servicios con internación en hospitales y clínicas básicas y generales</c:v>
                </c:pt>
                <c:pt idx="4">
                  <c:v>Servicios de salud pública</c:v>
                </c:pt>
                <c:pt idx="5">
                  <c:v>Servicios de rectoría y administración de la salud </c:v>
                </c:pt>
                <c:pt idx="6">
                  <c:v>Servicios odontológicos en centros de atención ambulatoria</c:v>
                </c:pt>
                <c:pt idx="7">
                  <c:v>Otros servicios de salud humana n.c.p</c:v>
                </c:pt>
                <c:pt idx="8">
                  <c:v>Otros*</c:v>
                </c:pt>
              </c:strCache>
            </c:strRef>
          </c:cat>
          <c:val>
            <c:numRef>
              <c:f>'2.1.20'!$G$40:$G$48</c:f>
              <c:numCache>
                <c:formatCode>0.0%</c:formatCode>
                <c:ptCount val="9"/>
                <c:pt idx="0">
                  <c:v>0.32484305110914335</c:v>
                </c:pt>
                <c:pt idx="1">
                  <c:v>0.2176897790227732</c:v>
                </c:pt>
                <c:pt idx="2">
                  <c:v>0.14258083009785891</c:v>
                </c:pt>
                <c:pt idx="3">
                  <c:v>0.17779552794995798</c:v>
                </c:pt>
                <c:pt idx="4">
                  <c:v>7.1366512555911268E-2</c:v>
                </c:pt>
                <c:pt idx="5">
                  <c:v>3.6187823547442273E-2</c:v>
                </c:pt>
                <c:pt idx="6">
                  <c:v>1.155316253434144E-2</c:v>
                </c:pt>
                <c:pt idx="7">
                  <c:v>9.1246054991712643E-3</c:v>
                </c:pt>
                <c:pt idx="8">
                  <c:v>8.8587076834003142E-3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281-495C-8E6E-7BFA44D3D72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6"/>
        <c:axId val="151296112"/>
        <c:axId val="151280336"/>
      </c:barChart>
      <c:catAx>
        <c:axId val="151296112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</c:spPr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51280336"/>
        <c:crosses val="autoZero"/>
        <c:auto val="1"/>
        <c:lblAlgn val="ctr"/>
        <c:lblOffset val="100"/>
        <c:noMultiLvlLbl val="0"/>
      </c:catAx>
      <c:valAx>
        <c:axId val="15128033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51296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81424720035817255"/>
          <c:y val="0.40804071180961943"/>
          <c:w val="7.061307152336517E-2"/>
          <c:h val="5.8626056354914698E-2"/>
        </c:manualLayout>
      </c:layout>
      <c:overlay val="0"/>
      <c:txPr>
        <a:bodyPr/>
        <a:lstStyle/>
        <a:p>
          <a:pPr>
            <a:defRPr sz="1050">
              <a:solidFill>
                <a:srgbClr val="595959"/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529006882989177E-3"/>
          <c:y val="2.7672955974842768E-2"/>
          <c:w val="0.96617502458210425"/>
          <c:h val="0.867555687614519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'2.1.21'!$B$13</c:f>
              <c:strCache>
                <c:ptCount val="1"/>
                <c:pt idx="0">
                  <c:v>Gasto de Consumo Individual de Las ISFLH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'2.1.21'!$C$12:$Q$12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'2.1.21'!$C$13:$Q$13</c:f>
              <c:numCache>
                <c:formatCode>_(* #,##0_);_(* \(#,##0\);_(* "-"??_);_(@_)</c:formatCode>
                <c:ptCount val="15"/>
                <c:pt idx="0">
                  <c:v>37734</c:v>
                </c:pt>
                <c:pt idx="1">
                  <c:v>49570</c:v>
                </c:pt>
                <c:pt idx="2">
                  <c:v>57658</c:v>
                </c:pt>
                <c:pt idx="3">
                  <c:v>59157</c:v>
                </c:pt>
                <c:pt idx="4">
                  <c:v>59907</c:v>
                </c:pt>
                <c:pt idx="5">
                  <c:v>63619</c:v>
                </c:pt>
                <c:pt idx="6">
                  <c:v>71492</c:v>
                </c:pt>
                <c:pt idx="7">
                  <c:v>79562</c:v>
                </c:pt>
                <c:pt idx="8">
                  <c:v>93705</c:v>
                </c:pt>
                <c:pt idx="9">
                  <c:v>91582</c:v>
                </c:pt>
                <c:pt idx="10">
                  <c:v>89728</c:v>
                </c:pt>
                <c:pt idx="11">
                  <c:v>91371</c:v>
                </c:pt>
                <c:pt idx="12">
                  <c:v>98861</c:v>
                </c:pt>
                <c:pt idx="13">
                  <c:v>85363</c:v>
                </c:pt>
                <c:pt idx="14">
                  <c:v>100841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E7-4AE9-8D07-D8D49000019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25"/>
        <c:axId val="151284688"/>
        <c:axId val="151281424"/>
      </c:barChart>
      <c:catAx>
        <c:axId val="1512846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15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51281424"/>
        <c:crosses val="autoZero"/>
        <c:auto val="1"/>
        <c:lblAlgn val="ctr"/>
        <c:lblOffset val="100"/>
        <c:noMultiLvlLbl val="0"/>
      </c:catAx>
      <c:valAx>
        <c:axId val="151281424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512846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529006882989177E-3"/>
          <c:y val="2.7672955974842768E-2"/>
          <c:w val="0.96617502458210425"/>
          <c:h val="0.867555687614519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'2.1.21'!$B$8</c:f>
              <c:strCache>
                <c:ptCount val="1"/>
                <c:pt idx="0">
                  <c:v>Gasto de consumo final de las ISFLSH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5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'2.1.21'!$C$7:$Q$7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'2.1.21'!$C$8:$Q$8</c:f>
              <c:numCache>
                <c:formatCode>_(* #,##0_);_(* \(#,##0\);_(* "-"??_);_(@_)</c:formatCode>
                <c:ptCount val="15"/>
                <c:pt idx="0">
                  <c:v>37734</c:v>
                </c:pt>
                <c:pt idx="1">
                  <c:v>51754</c:v>
                </c:pt>
                <c:pt idx="2">
                  <c:v>61892</c:v>
                </c:pt>
                <c:pt idx="3">
                  <c:v>66451</c:v>
                </c:pt>
                <c:pt idx="4">
                  <c:v>70246</c:v>
                </c:pt>
                <c:pt idx="5">
                  <c:v>77848</c:v>
                </c:pt>
                <c:pt idx="6">
                  <c:v>93498</c:v>
                </c:pt>
                <c:pt idx="7">
                  <c:v>108195</c:v>
                </c:pt>
                <c:pt idx="8">
                  <c:v>126748</c:v>
                </c:pt>
                <c:pt idx="9">
                  <c:v>129674</c:v>
                </c:pt>
                <c:pt idx="10">
                  <c:v>131202</c:v>
                </c:pt>
                <c:pt idx="11">
                  <c:v>145117</c:v>
                </c:pt>
                <c:pt idx="12">
                  <c:v>151357</c:v>
                </c:pt>
                <c:pt idx="13">
                  <c:v>147391</c:v>
                </c:pt>
                <c:pt idx="14">
                  <c:v>164793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E7-4AE9-8D07-D8D49000019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25"/>
        <c:axId val="151298832"/>
        <c:axId val="151287952"/>
      </c:barChart>
      <c:catAx>
        <c:axId val="1512988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15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51287952"/>
        <c:crosses val="autoZero"/>
        <c:auto val="1"/>
        <c:lblAlgn val="ctr"/>
        <c:lblOffset val="100"/>
        <c:noMultiLvlLbl val="0"/>
      </c:catAx>
      <c:valAx>
        <c:axId val="151287952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512988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807254893399653"/>
          <c:y val="3.2050340196717701E-2"/>
          <c:w val="0.5633565764975037"/>
          <c:h val="0.9488245620939038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'2.1.22'!$C$48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'2.1.22'!$B$49:$B$53</c:f>
              <c:strCache>
                <c:ptCount val="5"/>
                <c:pt idx="0">
                  <c:v>Servicios ambulatorios</c:v>
                </c:pt>
                <c:pt idx="1">
                  <c:v>Servicios con internación</c:v>
                </c:pt>
                <c:pt idx="2">
                  <c:v>Otros servicios de salud humana</c:v>
                </c:pt>
                <c:pt idx="3">
                  <c:v>Servicios odontológicos</c:v>
                </c:pt>
                <c:pt idx="4">
                  <c:v>Otros*</c:v>
                </c:pt>
              </c:strCache>
            </c:strRef>
          </c:cat>
          <c:val>
            <c:numRef>
              <c:f>'2.1.22'!$E$49:$E$53</c:f>
              <c:numCache>
                <c:formatCode>0.0%</c:formatCode>
                <c:ptCount val="5"/>
                <c:pt idx="0">
                  <c:v>0.43043262762869078</c:v>
                </c:pt>
                <c:pt idx="1">
                  <c:v>0.5095437027746027</c:v>
                </c:pt>
                <c:pt idx="2">
                  <c:v>5.9467332921981371E-2</c:v>
                </c:pt>
                <c:pt idx="3">
                  <c:v>5.5633667472511914E-4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2D-4B8C-9E6A-71437634D756}"/>
            </c:ext>
          </c:extLst>
        </c:ser>
        <c:ser>
          <c:idx val="1"/>
          <c:order val="1"/>
          <c:tx>
            <c:strRef>
              <c:f>'2.1.22'!$D$48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64647C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'2.1.22'!$B$49:$B$53</c:f>
              <c:strCache>
                <c:ptCount val="5"/>
                <c:pt idx="0">
                  <c:v>Servicios ambulatorios</c:v>
                </c:pt>
                <c:pt idx="1">
                  <c:v>Servicios con internación</c:v>
                </c:pt>
                <c:pt idx="2">
                  <c:v>Otros servicios de salud humana</c:v>
                </c:pt>
                <c:pt idx="3">
                  <c:v>Servicios odontológicos</c:v>
                </c:pt>
                <c:pt idx="4">
                  <c:v>Otros*</c:v>
                </c:pt>
              </c:strCache>
            </c:strRef>
          </c:cat>
          <c:val>
            <c:numRef>
              <c:f>'2.1.22'!$F$49:$F$53</c:f>
              <c:numCache>
                <c:formatCode>0.0%</c:formatCode>
                <c:ptCount val="5"/>
                <c:pt idx="0">
                  <c:v>0.48596305074324925</c:v>
                </c:pt>
                <c:pt idx="1">
                  <c:v>0.44006901954562133</c:v>
                </c:pt>
                <c:pt idx="2">
                  <c:v>7.3571265655834439E-2</c:v>
                </c:pt>
                <c:pt idx="3">
                  <c:v>3.9666405529496931E-4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42D-4B8C-9E6A-71437634D7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4"/>
        <c:axId val="151302640"/>
        <c:axId val="151288496"/>
      </c:barChart>
      <c:catAx>
        <c:axId val="151302640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rgbClr val="64647C"/>
                </a:solidFill>
              </a:defRPr>
            </a:pPr>
            <a:endParaRPr lang="es-ES"/>
          </a:p>
        </c:txPr>
        <c:crossAx val="151288496"/>
        <c:crosses val="autoZero"/>
        <c:auto val="1"/>
        <c:lblAlgn val="ctr"/>
        <c:lblOffset val="100"/>
        <c:noMultiLvlLbl val="0"/>
      </c:catAx>
      <c:valAx>
        <c:axId val="15128849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513026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88599582422376144"/>
          <c:y val="0.4302753146015339"/>
          <c:w val="7.3967114814009138E-2"/>
          <c:h val="6.175112970175974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 baseline="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807254893399653"/>
          <c:y val="3.2050340196717701E-2"/>
          <c:w val="0.5633565764975037"/>
          <c:h val="0.9488245620939038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'2.1.22'!$C$31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'2.1.22'!$B$32:$B$36</c:f>
              <c:strCache>
                <c:ptCount val="5"/>
                <c:pt idx="0">
                  <c:v>Servicios ambulatorios</c:v>
                </c:pt>
                <c:pt idx="1">
                  <c:v>Servicios con internación</c:v>
                </c:pt>
                <c:pt idx="2">
                  <c:v>Otros servicios de salud humana</c:v>
                </c:pt>
                <c:pt idx="3">
                  <c:v>Servicios odontológicos</c:v>
                </c:pt>
                <c:pt idx="4">
                  <c:v>Otros*</c:v>
                </c:pt>
              </c:strCache>
            </c:strRef>
          </c:cat>
          <c:val>
            <c:numRef>
              <c:f>'2.1.22'!$E$32:$E$36</c:f>
              <c:numCache>
                <c:formatCode>0.0%</c:formatCode>
                <c:ptCount val="5"/>
                <c:pt idx="0">
                  <c:v>0.46163705675984595</c:v>
                </c:pt>
                <c:pt idx="1">
                  <c:v>0.48458941443078285</c:v>
                </c:pt>
                <c:pt idx="2">
                  <c:v>5.3106232285259354E-2</c:v>
                </c:pt>
                <c:pt idx="3">
                  <c:v>6.67296524111868E-4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2D-4B8C-9E6A-71437634D756}"/>
            </c:ext>
          </c:extLst>
        </c:ser>
        <c:ser>
          <c:idx val="1"/>
          <c:order val="1"/>
          <c:tx>
            <c:strRef>
              <c:f>'2.1.22'!$D$31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'2.1.22'!$B$32:$B$36</c:f>
              <c:strCache>
                <c:ptCount val="5"/>
                <c:pt idx="0">
                  <c:v>Servicios ambulatorios</c:v>
                </c:pt>
                <c:pt idx="1">
                  <c:v>Servicios con internación</c:v>
                </c:pt>
                <c:pt idx="2">
                  <c:v>Otros servicios de salud humana</c:v>
                </c:pt>
                <c:pt idx="3">
                  <c:v>Servicios odontológicos</c:v>
                </c:pt>
                <c:pt idx="4">
                  <c:v>Otros*</c:v>
                </c:pt>
              </c:strCache>
            </c:strRef>
          </c:cat>
          <c:val>
            <c:numRef>
              <c:f>'2.1.22'!$F$32:$F$36</c:f>
              <c:numCache>
                <c:formatCode>0.0%</c:formatCode>
                <c:ptCount val="5"/>
                <c:pt idx="0">
                  <c:v>0.51846862427408935</c:v>
                </c:pt>
                <c:pt idx="1">
                  <c:v>0.41668638837814714</c:v>
                </c:pt>
                <c:pt idx="2">
                  <c:v>6.4414143804651894E-2</c:v>
                </c:pt>
                <c:pt idx="3">
                  <c:v>4.3084354311166131E-4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42D-4B8C-9E6A-71437634D7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4"/>
        <c:axId val="151289040"/>
        <c:axId val="151304272"/>
      </c:barChart>
      <c:catAx>
        <c:axId val="151289040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rgbClr val="64647C"/>
                </a:solidFill>
              </a:defRPr>
            </a:pPr>
            <a:endParaRPr lang="es-ES"/>
          </a:p>
        </c:txPr>
        <c:crossAx val="151304272"/>
        <c:crosses val="autoZero"/>
        <c:auto val="1"/>
        <c:lblAlgn val="ctr"/>
        <c:lblOffset val="100"/>
        <c:noMultiLvlLbl val="0"/>
      </c:catAx>
      <c:valAx>
        <c:axId val="151304272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512890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88599582422376144"/>
          <c:y val="0.4302753146015339"/>
          <c:w val="7.3967114814009138E-2"/>
          <c:h val="6.175112970175974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 baseline="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807254893399653"/>
          <c:y val="3.2050340196717701E-2"/>
          <c:w val="0.5633565764975037"/>
          <c:h val="0.9488245620939038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'2.1.23'!$C$50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'2.1.23'!$B$51:$B$56</c:f>
              <c:strCache>
                <c:ptCount val="6"/>
                <c:pt idx="0">
                  <c:v>Servicios con internación en hospitales y clínicas especializados y de especialidades</c:v>
                </c:pt>
                <c:pt idx="1">
                  <c:v>Servicios ambulatorios generales y especializados en hospitales y clínicas</c:v>
                </c:pt>
                <c:pt idx="2">
                  <c:v>Servicios ambulatorios generales y especializados en centros ambulatorios</c:v>
                </c:pt>
                <c:pt idx="3">
                  <c:v>Otros servicios de salud humana n.c.p</c:v>
                </c:pt>
                <c:pt idx="4">
                  <c:v>Servicios con internación en hospitales y clínicas básicas y generales</c:v>
                </c:pt>
                <c:pt idx="5">
                  <c:v>Otros*</c:v>
                </c:pt>
              </c:strCache>
            </c:strRef>
          </c:cat>
          <c:val>
            <c:numRef>
              <c:f>'2.1.23'!$E$51:$E$56</c:f>
              <c:numCache>
                <c:formatCode>0.0%</c:formatCode>
                <c:ptCount val="6"/>
                <c:pt idx="0">
                  <c:v>0.49231749628265947</c:v>
                </c:pt>
                <c:pt idx="1">
                  <c:v>0.31866964728254821</c:v>
                </c:pt>
                <c:pt idx="2">
                  <c:v>0.11176298034614256</c:v>
                </c:pt>
                <c:pt idx="3">
                  <c:v>5.9467332921981371E-2</c:v>
                </c:pt>
                <c:pt idx="4">
                  <c:v>1.7226206491943234E-2</c:v>
                </c:pt>
                <c:pt idx="5">
                  <c:v>5.5633667472511914E-4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43-4638-B887-BE00A85CD44D}"/>
            </c:ext>
          </c:extLst>
        </c:ser>
        <c:ser>
          <c:idx val="1"/>
          <c:order val="1"/>
          <c:tx>
            <c:strRef>
              <c:f>'2.1.23'!$D$50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64647C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'2.1.23'!$B$51:$B$56</c:f>
              <c:strCache>
                <c:ptCount val="6"/>
                <c:pt idx="0">
                  <c:v>Servicios con internación en hospitales y clínicas especializados y de especialidades</c:v>
                </c:pt>
                <c:pt idx="1">
                  <c:v>Servicios ambulatorios generales y especializados en hospitales y clínicas</c:v>
                </c:pt>
                <c:pt idx="2">
                  <c:v>Servicios ambulatorios generales y especializados en centros ambulatorios</c:v>
                </c:pt>
                <c:pt idx="3">
                  <c:v>Otros servicios de salud humana n.c.p</c:v>
                </c:pt>
                <c:pt idx="4">
                  <c:v>Servicios con internación en hospitales y clínicas básicas y generales</c:v>
                </c:pt>
                <c:pt idx="5">
                  <c:v>Otros*</c:v>
                </c:pt>
              </c:strCache>
            </c:strRef>
          </c:cat>
          <c:val>
            <c:numRef>
              <c:f>'2.1.23'!$F$51:$F$56</c:f>
              <c:numCache>
                <c:formatCode>0.0%</c:formatCode>
                <c:ptCount val="6"/>
                <c:pt idx="0">
                  <c:v>0.4281790144881546</c:v>
                </c:pt>
                <c:pt idx="1">
                  <c:v>0.3344869646274829</c:v>
                </c:pt>
                <c:pt idx="2">
                  <c:v>0.15147608611576641</c:v>
                </c:pt>
                <c:pt idx="3">
                  <c:v>7.3571265655834439E-2</c:v>
                </c:pt>
                <c:pt idx="4">
                  <c:v>1.1890005057466705E-2</c:v>
                </c:pt>
                <c:pt idx="5">
                  <c:v>3.9666405529496931E-4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43-4638-B887-BE00A85CD44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4"/>
        <c:axId val="151306448"/>
        <c:axId val="151306992"/>
      </c:barChart>
      <c:catAx>
        <c:axId val="1513064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rgbClr val="64647C"/>
                </a:solidFill>
              </a:defRPr>
            </a:pPr>
            <a:endParaRPr lang="es-ES"/>
          </a:p>
        </c:txPr>
        <c:crossAx val="151306992"/>
        <c:crosses val="autoZero"/>
        <c:auto val="1"/>
        <c:lblAlgn val="ctr"/>
        <c:lblOffset val="100"/>
        <c:noMultiLvlLbl val="0"/>
      </c:catAx>
      <c:valAx>
        <c:axId val="151306992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513064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88599582422376144"/>
          <c:y val="0.4302753146015339"/>
          <c:w val="7.3967114814009138E-2"/>
          <c:h val="6.175112970175974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 baseline="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807254893399653"/>
          <c:y val="3.2050340196717701E-2"/>
          <c:w val="0.5633565764975037"/>
          <c:h val="0.9488245620939038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'2.1.23'!$C$31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'2.1.23'!$B$32:$B$37</c:f>
              <c:strCache>
                <c:ptCount val="6"/>
                <c:pt idx="0">
                  <c:v>Servicios con internación en hospitales y clínicas especializados y de especialidades</c:v>
                </c:pt>
                <c:pt idx="1">
                  <c:v>Servicios ambulatorios generales y especializados en hospitales y clínicas</c:v>
                </c:pt>
                <c:pt idx="2">
                  <c:v>Servicios ambulatorios generales y especializados en centros ambulatorios</c:v>
                </c:pt>
                <c:pt idx="3">
                  <c:v>Otros servicios de salud humana n.c.p</c:v>
                </c:pt>
                <c:pt idx="4">
                  <c:v>Servicios con internación en hospitales y clínicas básicas y generales</c:v>
                </c:pt>
                <c:pt idx="5">
                  <c:v>Otros*</c:v>
                </c:pt>
              </c:strCache>
            </c:strRef>
          </c:cat>
          <c:val>
            <c:numRef>
              <c:f>'2.1.23'!$E$32:$E$37</c:f>
              <c:numCache>
                <c:formatCode>0.0%</c:formatCode>
                <c:ptCount val="6"/>
                <c:pt idx="0">
                  <c:v>0.46387018770192329</c:v>
                </c:pt>
                <c:pt idx="1">
                  <c:v>0.33164637248359841</c:v>
                </c:pt>
                <c:pt idx="2">
                  <c:v>0.12999068427624755</c:v>
                </c:pt>
                <c:pt idx="3">
                  <c:v>5.3106232285259354E-2</c:v>
                </c:pt>
                <c:pt idx="4">
                  <c:v>2.0719226728859584E-2</c:v>
                </c:pt>
                <c:pt idx="5">
                  <c:v>6.67296524111868E-4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43-4638-B887-BE00A85CD44D}"/>
            </c:ext>
          </c:extLst>
        </c:ser>
        <c:ser>
          <c:idx val="1"/>
          <c:order val="1"/>
          <c:tx>
            <c:strRef>
              <c:f>'2.1.23'!$D$31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'2.1.23'!$B$32:$B$37</c:f>
              <c:strCache>
                <c:ptCount val="6"/>
                <c:pt idx="0">
                  <c:v>Servicios con internación en hospitales y clínicas especializados y de especialidades</c:v>
                </c:pt>
                <c:pt idx="1">
                  <c:v>Servicios ambulatorios generales y especializados en hospitales y clínicas</c:v>
                </c:pt>
                <c:pt idx="2">
                  <c:v>Servicios ambulatorios generales y especializados en centros ambulatorios</c:v>
                </c:pt>
                <c:pt idx="3">
                  <c:v>Otros servicios de salud humana n.c.p</c:v>
                </c:pt>
                <c:pt idx="4">
                  <c:v>Servicios con internación en hospitales y clínicas básicas y generales</c:v>
                </c:pt>
                <c:pt idx="5">
                  <c:v>Otros*</c:v>
                </c:pt>
              </c:strCache>
            </c:strRef>
          </c:cat>
          <c:val>
            <c:numRef>
              <c:f>'2.1.23'!$F$32:$F$37</c:f>
              <c:numCache>
                <c:formatCode>0.0%</c:formatCode>
                <c:ptCount val="6"/>
                <c:pt idx="0">
                  <c:v>0.437521885343922</c:v>
                </c:pt>
                <c:pt idx="1">
                  <c:v>0.38004849461868301</c:v>
                </c:pt>
                <c:pt idx="2">
                  <c:v>0.18444472340228732</c:v>
                </c:pt>
                <c:pt idx="3">
                  <c:v>7.0132203994529491E-2</c:v>
                </c:pt>
                <c:pt idx="4">
                  <c:v>1.6153861400529872E-2</c:v>
                </c:pt>
                <c:pt idx="5">
                  <c:v>4.6908963576180817E-4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43-4638-B887-BE00A85CD44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-4"/>
        <c:axId val="151307536"/>
        <c:axId val="151291216"/>
      </c:barChart>
      <c:catAx>
        <c:axId val="151307536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rgbClr val="64647C"/>
                </a:solidFill>
              </a:defRPr>
            </a:pPr>
            <a:endParaRPr lang="es-ES"/>
          </a:p>
        </c:txPr>
        <c:crossAx val="151291216"/>
        <c:crosses val="autoZero"/>
        <c:auto val="1"/>
        <c:lblAlgn val="ctr"/>
        <c:lblOffset val="100"/>
        <c:noMultiLvlLbl val="0"/>
      </c:catAx>
      <c:valAx>
        <c:axId val="15129121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513075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88599582422376144"/>
          <c:y val="0.4302753146015339"/>
          <c:w val="7.3967114814009138E-2"/>
          <c:h val="6.175112970175974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 baseline="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3.6461563196214887E-2"/>
          <c:w val="0.98089815575801143"/>
          <c:h val="0.80067269887603387"/>
        </c:manualLayout>
      </c:layout>
      <c:lineChart>
        <c:grouping val="standard"/>
        <c:varyColors val="0"/>
        <c:ser>
          <c:idx val="0"/>
          <c:order val="0"/>
          <c:tx>
            <c:strRef>
              <c:f>'2.1.24'!$B$22</c:f>
              <c:strCache>
                <c:ptCount val="1"/>
                <c:pt idx="0">
                  <c:v>Gasto de consumo final de los hogares per cápita</c:v>
                </c:pt>
              </c:strCache>
            </c:strRef>
          </c:tx>
          <c:spPr>
            <a:ln w="22225" cap="flat" cmpd="sng" algn="ctr">
              <a:solidFill>
                <a:srgbClr val="ED7D31"/>
              </a:solidFill>
              <a:prstDash val="solid"/>
              <a:miter lim="800000"/>
            </a:ln>
            <a:effectLst/>
          </c:spPr>
          <c:marker>
            <c:symbol val="diamond"/>
            <c:size val="6"/>
            <c:spPr>
              <a:solidFill>
                <a:srgbClr val="FE9B5E"/>
              </a:solidFill>
              <a:ln w="12700" cap="flat" cmpd="sng" algn="ctr">
                <a:solidFill>
                  <a:srgbClr val="ED7D31"/>
                </a:solidFill>
                <a:prstDash val="solid"/>
                <a:miter lim="800000"/>
              </a:ln>
              <a:effectLst/>
            </c:spPr>
          </c:marker>
          <c:dLbls>
            <c:dLbl>
              <c:idx val="5"/>
              <c:layout>
                <c:manualLayout>
                  <c:x val="-1.3828270108721442E-2"/>
                  <c:y val="2.50403471565619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'2.1.24'!$C$17:$Q$17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'2.1.24'!$C$22:$Q$22</c:f>
              <c:numCache>
                <c:formatCode>_(* #,##0.0_);_(* \(#,##0.0\);_(* "-"??_);_(@_)</c:formatCode>
                <c:ptCount val="15"/>
                <c:pt idx="0">
                  <c:v>122.19961287671801</c:v>
                </c:pt>
                <c:pt idx="1">
                  <c:v>140.619677010553</c:v>
                </c:pt>
                <c:pt idx="2">
                  <c:v>137.95344940387099</c:v>
                </c:pt>
                <c:pt idx="3">
                  <c:v>138.392182692669</c:v>
                </c:pt>
                <c:pt idx="4">
                  <c:v>158.89385017362599</c:v>
                </c:pt>
                <c:pt idx="5">
                  <c:v>163.07566542381099</c:v>
                </c:pt>
                <c:pt idx="6">
                  <c:v>149.43920819279001</c:v>
                </c:pt>
                <c:pt idx="7">
                  <c:v>137.25719337043</c:v>
                </c:pt>
                <c:pt idx="8">
                  <c:v>157.49121989251799</c:v>
                </c:pt>
                <c:pt idx="9">
                  <c:v>135.270646928106</c:v>
                </c:pt>
                <c:pt idx="10">
                  <c:v>135.37391152172401</c:v>
                </c:pt>
                <c:pt idx="11">
                  <c:v>130.474814443735</c:v>
                </c:pt>
                <c:pt idx="12">
                  <c:v>131.72485778017199</c:v>
                </c:pt>
                <c:pt idx="13">
                  <c:v>131.80606788682701</c:v>
                </c:pt>
                <c:pt idx="14">
                  <c:v>126.726488466154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118-40B9-AF11-0F7176D3BA78}"/>
            </c:ext>
          </c:extLst>
        </c:ser>
        <c:ser>
          <c:idx val="1"/>
          <c:order val="1"/>
          <c:tx>
            <c:strRef>
              <c:f>'2.1.24'!$B$23</c:f>
              <c:strCache>
                <c:ptCount val="1"/>
                <c:pt idx="0">
                  <c:v>Gasto de consumo final del gobierno per cápita</c:v>
                </c:pt>
              </c:strCache>
            </c:strRef>
          </c:tx>
          <c:spPr>
            <a:ln w="22225">
              <a:solidFill>
                <a:srgbClr val="00729A"/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>
                <a:solidFill>
                  <a:srgbClr val="00729A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'2.1.24'!$C$17:$Q$17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'2.1.24'!$C$23:$Q$23</c:f>
              <c:numCache>
                <c:formatCode>_(* #,##0.0_);_(* \(#,##0.0\);_(* "-"??_);_(@_)</c:formatCode>
                <c:ptCount val="15"/>
                <c:pt idx="0">
                  <c:v>80.052861033619905</c:v>
                </c:pt>
                <c:pt idx="1">
                  <c:v>92.919244670174294</c:v>
                </c:pt>
                <c:pt idx="2">
                  <c:v>100.282968436071</c:v>
                </c:pt>
                <c:pt idx="3">
                  <c:v>116.893241962486</c:v>
                </c:pt>
                <c:pt idx="4">
                  <c:v>136.04404329997001</c:v>
                </c:pt>
                <c:pt idx="5">
                  <c:v>157.73005983581101</c:v>
                </c:pt>
                <c:pt idx="6">
                  <c:v>175.48444035464499</c:v>
                </c:pt>
                <c:pt idx="7">
                  <c:v>189.48160613786399</c:v>
                </c:pt>
                <c:pt idx="8">
                  <c:v>186.068863366465</c:v>
                </c:pt>
                <c:pt idx="9">
                  <c:v>182.256289503186</c:v>
                </c:pt>
                <c:pt idx="10">
                  <c:v>179.70782221374</c:v>
                </c:pt>
                <c:pt idx="11">
                  <c:v>184.535904913987</c:v>
                </c:pt>
                <c:pt idx="12">
                  <c:v>185.29364107661399</c:v>
                </c:pt>
                <c:pt idx="13">
                  <c:v>155.45625594673999</c:v>
                </c:pt>
                <c:pt idx="14">
                  <c:v>168.943958229033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118-40B9-AF11-0F7176D3BA78}"/>
            </c:ext>
          </c:extLst>
        </c:ser>
        <c:ser>
          <c:idx val="2"/>
          <c:order val="2"/>
          <c:tx>
            <c:strRef>
              <c:f>'2.1.24'!$B$24</c:f>
              <c:strCache>
                <c:ptCount val="1"/>
                <c:pt idx="0">
                  <c:v>Gasto de consumo final total per cápita</c:v>
                </c:pt>
              </c:strCache>
            </c:strRef>
          </c:tx>
          <c:spPr>
            <a:ln w="22225">
              <a:solidFill>
                <a:srgbClr val="00B0F0"/>
              </a:solidFill>
            </a:ln>
          </c:spPr>
          <c:marker>
            <c:symbol val="diamond"/>
            <c:size val="6"/>
            <c:spPr>
              <a:solidFill>
                <a:srgbClr val="DAEEF3"/>
              </a:solidFill>
              <a:ln>
                <a:solidFill>
                  <a:srgbClr val="00B0F0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'2.1.24'!$C$17:$Q$17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'2.1.24'!$C$24:$Q$24</c:f>
              <c:numCache>
                <c:formatCode>_(* #,##0.0_);_(* \(#,##0.0\);_(* "-"??_);_(@_)</c:formatCode>
                <c:ptCount val="15"/>
                <c:pt idx="0">
                  <c:v>202.25247391033801</c:v>
                </c:pt>
                <c:pt idx="1">
                  <c:v>233.53892168072699</c:v>
                </c:pt>
                <c:pt idx="2">
                  <c:v>238.23641783994199</c:v>
                </c:pt>
                <c:pt idx="3">
                  <c:v>255.285424655154</c:v>
                </c:pt>
                <c:pt idx="4">
                  <c:v>294.93789347359598</c:v>
                </c:pt>
                <c:pt idx="5">
                  <c:v>320.805725259621</c:v>
                </c:pt>
                <c:pt idx="6">
                  <c:v>324.92364854743499</c:v>
                </c:pt>
                <c:pt idx="7">
                  <c:v>326.73879950829399</c:v>
                </c:pt>
                <c:pt idx="8">
                  <c:v>343.56008325898301</c:v>
                </c:pt>
                <c:pt idx="9">
                  <c:v>317.526936431293</c:v>
                </c:pt>
                <c:pt idx="10">
                  <c:v>315.08173373546401</c:v>
                </c:pt>
                <c:pt idx="11">
                  <c:v>315.010719357722</c:v>
                </c:pt>
                <c:pt idx="12">
                  <c:v>317.01849885678598</c:v>
                </c:pt>
                <c:pt idx="13">
                  <c:v>287.26232383356802</c:v>
                </c:pt>
                <c:pt idx="14">
                  <c:v>295.67044669518702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118-40B9-AF11-0F7176D3BA7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0886656"/>
        <c:axId val="150898080"/>
      </c:lineChart>
      <c:catAx>
        <c:axId val="1508866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0898080"/>
        <c:crosses val="autoZero"/>
        <c:auto val="1"/>
        <c:lblAlgn val="ctr"/>
        <c:lblOffset val="100"/>
        <c:noMultiLvlLbl val="0"/>
      </c:catAx>
      <c:valAx>
        <c:axId val="150898080"/>
        <c:scaling>
          <c:orientation val="minMax"/>
        </c:scaling>
        <c:delete val="1"/>
        <c:axPos val="l"/>
        <c:numFmt formatCode="_(* #,##0.0_);_(* \(#,##0.0\);_(* &quot;-&quot;??_);_(@_)" sourceLinked="1"/>
        <c:majorTickMark val="out"/>
        <c:minorTickMark val="none"/>
        <c:tickLblPos val="nextTo"/>
        <c:crossAx val="1508866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075351858342761"/>
          <c:y val="0.93339249646152744"/>
          <c:w val="0.71555421756514659"/>
          <c:h val="3.3865352702860257E-2"/>
        </c:manualLayout>
      </c:layout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90" baseline="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3.0104743270621515E-2"/>
          <c:w val="0.98089815575801143"/>
          <c:h val="0.80067269887603387"/>
        </c:manualLayout>
      </c:layout>
      <c:lineChart>
        <c:grouping val="standard"/>
        <c:varyColors val="0"/>
        <c:ser>
          <c:idx val="0"/>
          <c:order val="0"/>
          <c:tx>
            <c:strRef>
              <c:f>'2.1.24'!$B$12</c:f>
              <c:strCache>
                <c:ptCount val="1"/>
                <c:pt idx="0">
                  <c:v>Gasto de consumo final de los hogares per cápita</c:v>
                </c:pt>
              </c:strCache>
            </c:strRef>
          </c:tx>
          <c:spPr>
            <a:ln w="22225">
              <a:solidFill>
                <a:srgbClr val="FE9B5E"/>
              </a:solidFill>
            </a:ln>
          </c:spPr>
          <c:marker>
            <c:symbol val="diamond"/>
            <c:size val="6"/>
            <c:spPr>
              <a:solidFill>
                <a:srgbClr val="FE9B5E"/>
              </a:solidFill>
              <a:ln w="22225" cap="flat" cmpd="sng" algn="ctr">
                <a:solidFill>
                  <a:srgbClr val="FE9B5E"/>
                </a:solidFill>
                <a:prstDash val="solid"/>
                <a:miter lim="800000"/>
              </a:ln>
              <a:effectLst/>
            </c:spPr>
          </c:marker>
          <c:dLbls>
            <c:dLbl>
              <c:idx val="5"/>
              <c:layout>
                <c:manualLayout>
                  <c:x val="-1.3828270108721442E-2"/>
                  <c:y val="3.98728178207213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'2.1.24'!$C$7:$Q$7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'2.1.24'!$C$12:$Q$12</c:f>
              <c:numCache>
                <c:formatCode>_(* #,##0.0_);_(* \(#,##0.0\);_(* "-"??_);_(@_)</c:formatCode>
                <c:ptCount val="15"/>
                <c:pt idx="0">
                  <c:v>122.19961287671801</c:v>
                </c:pt>
                <c:pt idx="1">
                  <c:v>144.32743852903599</c:v>
                </c:pt>
                <c:pt idx="2">
                  <c:v>145.57940984255501</c:v>
                </c:pt>
                <c:pt idx="3">
                  <c:v>149.089861944543</c:v>
                </c:pt>
                <c:pt idx="4">
                  <c:v>174.687390916711</c:v>
                </c:pt>
                <c:pt idx="5">
                  <c:v>185.412989250094</c:v>
                </c:pt>
                <c:pt idx="6">
                  <c:v>173.49169866347799</c:v>
                </c:pt>
                <c:pt idx="7">
                  <c:v>160.30937142527699</c:v>
                </c:pt>
                <c:pt idx="8">
                  <c:v>188.050760852552</c:v>
                </c:pt>
                <c:pt idx="9">
                  <c:v>167.081560410267</c:v>
                </c:pt>
                <c:pt idx="10">
                  <c:v>172.25624139557399</c:v>
                </c:pt>
                <c:pt idx="11">
                  <c:v>171.12184587246</c:v>
                </c:pt>
                <c:pt idx="12">
                  <c:v>172.39317891501599</c:v>
                </c:pt>
                <c:pt idx="13">
                  <c:v>177.87233741216701</c:v>
                </c:pt>
                <c:pt idx="14">
                  <c:v>171.638581269393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118-40B9-AF11-0F7176D3BA78}"/>
            </c:ext>
          </c:extLst>
        </c:ser>
        <c:ser>
          <c:idx val="1"/>
          <c:order val="1"/>
          <c:tx>
            <c:strRef>
              <c:f>'2.1.24'!$B$13</c:f>
              <c:strCache>
                <c:ptCount val="1"/>
                <c:pt idx="0">
                  <c:v>Gasto de consumo final del gobierno per cápita</c:v>
                </c:pt>
              </c:strCache>
            </c:strRef>
          </c:tx>
          <c:spPr>
            <a:ln w="22225">
              <a:solidFill>
                <a:srgbClr val="31859C"/>
              </a:solidFill>
            </a:ln>
          </c:spPr>
          <c:marker>
            <c:symbol val="diamond"/>
            <c:size val="6"/>
            <c:spPr>
              <a:solidFill>
                <a:srgbClr val="31859C"/>
              </a:solidFill>
              <a:ln w="22225">
                <a:solidFill>
                  <a:srgbClr val="31859C"/>
                </a:solidFill>
              </a:ln>
            </c:spPr>
          </c:marker>
          <c:dLbls>
            <c:dLbl>
              <c:idx val="3"/>
              <c:layout>
                <c:manualLayout>
                  <c:x val="-1.2032390873822515E-2"/>
                  <c:y val="2.50403471565619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4426896520354358E-2"/>
                  <c:y val="2.71592715371561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'2.1.24'!$C$7:$Q$7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'2.1.24'!$C$13:$Q$13</c:f>
              <c:numCache>
                <c:formatCode>_(* #,##0.0_);_(* \(#,##0.0\);_(* "-"??_);_(@_)</c:formatCode>
                <c:ptCount val="15"/>
                <c:pt idx="0">
                  <c:v>80.052861033619905</c:v>
                </c:pt>
                <c:pt idx="1">
                  <c:v>97.437504051945993</c:v>
                </c:pt>
                <c:pt idx="2">
                  <c:v>109.95563226855499</c:v>
                </c:pt>
                <c:pt idx="3">
                  <c:v>135.72702199833401</c:v>
                </c:pt>
                <c:pt idx="4">
                  <c:v>163.56652055742401</c:v>
                </c:pt>
                <c:pt idx="5">
                  <c:v>199.537619194364</c:v>
                </c:pt>
                <c:pt idx="6">
                  <c:v>236.558756022045</c:v>
                </c:pt>
                <c:pt idx="7">
                  <c:v>267.12557056742497</c:v>
                </c:pt>
                <c:pt idx="8">
                  <c:v>269.07045733714301</c:v>
                </c:pt>
                <c:pt idx="9">
                  <c:v>274.35374647659</c:v>
                </c:pt>
                <c:pt idx="10">
                  <c:v>289.460550610518</c:v>
                </c:pt>
                <c:pt idx="11">
                  <c:v>316.067910726219</c:v>
                </c:pt>
                <c:pt idx="12">
                  <c:v>306.67050575556402</c:v>
                </c:pt>
                <c:pt idx="13">
                  <c:v>289.56418105263202</c:v>
                </c:pt>
                <c:pt idx="14">
                  <c:v>317.58301107013301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118-40B9-AF11-0F7176D3BA78}"/>
            </c:ext>
          </c:extLst>
        </c:ser>
        <c:ser>
          <c:idx val="2"/>
          <c:order val="2"/>
          <c:tx>
            <c:strRef>
              <c:f>'2.1.24'!$B$14</c:f>
              <c:strCache>
                <c:ptCount val="1"/>
                <c:pt idx="0">
                  <c:v>Gasto de consumo final total per cápita</c:v>
                </c:pt>
              </c:strCache>
            </c:strRef>
          </c:tx>
          <c:spPr>
            <a:ln w="22225">
              <a:solidFill>
                <a:srgbClr val="4BACC6"/>
              </a:solidFill>
            </a:ln>
          </c:spPr>
          <c:marker>
            <c:symbol val="diamond"/>
            <c:size val="6"/>
            <c:spPr>
              <a:solidFill>
                <a:srgbClr val="DAEEF3"/>
              </a:solidFill>
              <a:ln w="22225">
                <a:solidFill>
                  <a:srgbClr val="4BACC6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'2.1.24'!$C$7:$Q$7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'2.1.24'!$C$14:$Q$14</c:f>
              <c:numCache>
                <c:formatCode>_(* #,##0.0_);_(* \(#,##0.0\);_(* "-"??_);_(@_)</c:formatCode>
                <c:ptCount val="15"/>
                <c:pt idx="0">
                  <c:v>202.25247391033801</c:v>
                </c:pt>
                <c:pt idx="1">
                  <c:v>241.76494258098199</c:v>
                </c:pt>
                <c:pt idx="2">
                  <c:v>255.53504211110999</c:v>
                </c:pt>
                <c:pt idx="3">
                  <c:v>284.81688394287602</c:v>
                </c:pt>
                <c:pt idx="4">
                  <c:v>338.25391147413598</c:v>
                </c:pt>
                <c:pt idx="5">
                  <c:v>384.950608444458</c:v>
                </c:pt>
                <c:pt idx="6">
                  <c:v>410.05045468552299</c:v>
                </c:pt>
                <c:pt idx="7">
                  <c:v>427.43494199270202</c:v>
                </c:pt>
                <c:pt idx="8">
                  <c:v>457.12121818969501</c:v>
                </c:pt>
                <c:pt idx="9">
                  <c:v>441.43530688685701</c:v>
                </c:pt>
                <c:pt idx="10">
                  <c:v>461.71679200609299</c:v>
                </c:pt>
                <c:pt idx="11">
                  <c:v>487.18975659867903</c:v>
                </c:pt>
                <c:pt idx="12">
                  <c:v>479.06368467058098</c:v>
                </c:pt>
                <c:pt idx="13">
                  <c:v>467.43651846479901</c:v>
                </c:pt>
                <c:pt idx="14">
                  <c:v>489.22159233952601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118-40B9-AF11-0F7176D3BA7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0911136"/>
        <c:axId val="150894272"/>
      </c:lineChart>
      <c:catAx>
        <c:axId val="1509111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0894272"/>
        <c:crosses val="autoZero"/>
        <c:auto val="1"/>
        <c:lblAlgn val="ctr"/>
        <c:lblOffset val="100"/>
        <c:noMultiLvlLbl val="0"/>
      </c:catAx>
      <c:valAx>
        <c:axId val="150894272"/>
        <c:scaling>
          <c:orientation val="minMax"/>
        </c:scaling>
        <c:delete val="1"/>
        <c:axPos val="l"/>
        <c:numFmt formatCode="_(* #,##0.0_);_(* \(#,##0.0\);_(* &quot;-&quot;??_);_(@_)" sourceLinked="1"/>
        <c:majorTickMark val="out"/>
        <c:minorTickMark val="none"/>
        <c:tickLblPos val="nextTo"/>
        <c:crossAx val="1509111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075351858342761"/>
          <c:y val="0.93339249646152744"/>
          <c:w val="0.71555421756514659"/>
          <c:h val="3.3865352702860257E-2"/>
        </c:manualLayout>
      </c:layout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90" baseline="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8889113167251375"/>
          <c:y val="2.9573942583365386E-2"/>
          <c:w val="0.47210660351005979"/>
          <c:h val="0.940852114833269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'1.1.4'!$D$41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'1.1.4'!$C$42:$C$52</c:f>
              <c:strCache>
                <c:ptCount val="11"/>
                <c:pt idx="0">
                  <c:v>Actividades de hospitales públicos (MSP)</c:v>
                </c:pt>
                <c:pt idx="1">
                  <c:v>Actividades de hospitales privados</c:v>
                </c:pt>
                <c:pt idx="2">
                  <c:v>Actividades de hospitales públicos (IESS)</c:v>
                </c:pt>
                <c:pt idx="3">
                  <c:v>Actividades de centros ambulatorios del sector privado</c:v>
                </c:pt>
                <c:pt idx="4">
                  <c:v>Actividades de centros ambulatorios del sector público (MSP)</c:v>
                </c:pt>
                <c:pt idx="5">
                  <c:v>Otras actividades relacionadas con la salud humana privados</c:v>
                </c:pt>
                <c:pt idx="6">
                  <c:v>Actividades de salud pública, vacunación COVID</c:v>
                </c:pt>
                <c:pt idx="7">
                  <c:v>Actividades de centros ambulatorios del sector público (IESS)</c:v>
                </c:pt>
                <c:pt idx="8">
                  <c:v>Regulación de las actividades de organismos que prestan servicios de salud</c:v>
                </c:pt>
                <c:pt idx="9">
                  <c:v>Actividades de centros ambulatorios del sector público (otros sector público)</c:v>
                </c:pt>
                <c:pt idx="10">
                  <c:v>Otros*</c:v>
                </c:pt>
              </c:strCache>
            </c:strRef>
          </c:cat>
          <c:val>
            <c:numRef>
              <c:f>'1.1.4'!$D$42:$D$52</c:f>
              <c:numCache>
                <c:formatCode>_(* #,##0_);_(* \(#,##0\);_(* "-"??_);_(@_)</c:formatCode>
                <c:ptCount val="11"/>
                <c:pt idx="0">
                  <c:v>1429135</c:v>
                </c:pt>
                <c:pt idx="1">
                  <c:v>1063585</c:v>
                </c:pt>
                <c:pt idx="2">
                  <c:v>1192263</c:v>
                </c:pt>
                <c:pt idx="3">
                  <c:v>1007860</c:v>
                </c:pt>
                <c:pt idx="4">
                  <c:v>874294</c:v>
                </c:pt>
                <c:pt idx="5">
                  <c:v>336738</c:v>
                </c:pt>
                <c:pt idx="6">
                  <c:v>0</c:v>
                </c:pt>
                <c:pt idx="7">
                  <c:v>376141</c:v>
                </c:pt>
                <c:pt idx="8">
                  <c:v>253998</c:v>
                </c:pt>
                <c:pt idx="9">
                  <c:v>117236</c:v>
                </c:pt>
                <c:pt idx="10">
                  <c:v>144763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C7-4083-8E2D-0FE0FACFD010}"/>
            </c:ext>
          </c:extLst>
        </c:ser>
        <c:ser>
          <c:idx val="1"/>
          <c:order val="1"/>
          <c:tx>
            <c:strRef>
              <c:f>'1.1.4'!$E$41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'1.1.4'!$C$42:$C$52</c:f>
              <c:strCache>
                <c:ptCount val="11"/>
                <c:pt idx="0">
                  <c:v>Actividades de hospitales públicos (MSP)</c:v>
                </c:pt>
                <c:pt idx="1">
                  <c:v>Actividades de hospitales privados</c:v>
                </c:pt>
                <c:pt idx="2">
                  <c:v>Actividades de hospitales públicos (IESS)</c:v>
                </c:pt>
                <c:pt idx="3">
                  <c:v>Actividades de centros ambulatorios del sector privado</c:v>
                </c:pt>
                <c:pt idx="4">
                  <c:v>Actividades de centros ambulatorios del sector público (MSP)</c:v>
                </c:pt>
                <c:pt idx="5">
                  <c:v>Otras actividades relacionadas con la salud humana privados</c:v>
                </c:pt>
                <c:pt idx="6">
                  <c:v>Actividades de salud pública, vacunación COVID</c:v>
                </c:pt>
                <c:pt idx="7">
                  <c:v>Actividades de centros ambulatorios del sector público (IESS)</c:v>
                </c:pt>
                <c:pt idx="8">
                  <c:v>Regulación de las actividades de organismos que prestan servicios de salud</c:v>
                </c:pt>
                <c:pt idx="9">
                  <c:v>Actividades de centros ambulatorios del sector público (otros sector público)</c:v>
                </c:pt>
                <c:pt idx="10">
                  <c:v>Otros*</c:v>
                </c:pt>
              </c:strCache>
            </c:strRef>
          </c:cat>
          <c:val>
            <c:numRef>
              <c:f>'1.1.4'!$E$42:$E$52</c:f>
              <c:numCache>
                <c:formatCode>_(* #,##0_);_(* \(#,##0\);_(* "-"??_);_(@_)</c:formatCode>
                <c:ptCount val="11"/>
                <c:pt idx="0">
                  <c:v>1257737</c:v>
                </c:pt>
                <c:pt idx="1">
                  <c:v>1139817</c:v>
                </c:pt>
                <c:pt idx="2">
                  <c:v>1092945</c:v>
                </c:pt>
                <c:pt idx="3">
                  <c:v>1041973</c:v>
                </c:pt>
                <c:pt idx="4">
                  <c:v>905366</c:v>
                </c:pt>
                <c:pt idx="5">
                  <c:v>480659</c:v>
                </c:pt>
                <c:pt idx="6">
                  <c:v>384860</c:v>
                </c:pt>
                <c:pt idx="7">
                  <c:v>331035</c:v>
                </c:pt>
                <c:pt idx="8">
                  <c:v>246517</c:v>
                </c:pt>
                <c:pt idx="9">
                  <c:v>115519</c:v>
                </c:pt>
                <c:pt idx="10">
                  <c:v>123825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5C7-4083-8E2D-0FE0FACFD01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40832704"/>
        <c:axId val="140835968"/>
      </c:barChart>
      <c:catAx>
        <c:axId val="1408327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>
                <a:solidFill>
                  <a:srgbClr val="64647C"/>
                </a:solidFill>
                <a:latin typeface="Century Gothic" panose="020B0502020202020204" pitchFamily="34" charset="0"/>
              </a:defRPr>
            </a:pPr>
            <a:endParaRPr lang="es-ES"/>
          </a:p>
        </c:txPr>
        <c:crossAx val="140835968"/>
        <c:crosses val="autoZero"/>
        <c:auto val="1"/>
        <c:lblAlgn val="ctr"/>
        <c:lblOffset val="100"/>
        <c:noMultiLvlLbl val="0"/>
      </c:catAx>
      <c:valAx>
        <c:axId val="140835968"/>
        <c:scaling>
          <c:orientation val="minMax"/>
        </c:scaling>
        <c:delete val="1"/>
        <c:axPos val="t"/>
        <c:numFmt formatCode="_(* #,##0_);_(* \(#,##0\);_(* &quot;-&quot;??_);_(@_)" sourceLinked="1"/>
        <c:majorTickMark val="out"/>
        <c:minorTickMark val="none"/>
        <c:tickLblPos val="nextTo"/>
        <c:crossAx val="14083270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05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911680"/>
        <c:axId val="150908416"/>
      </c:lineChart>
      <c:catAx>
        <c:axId val="15091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0908416"/>
        <c:crosses val="autoZero"/>
        <c:auto val="1"/>
        <c:lblAlgn val="ctr"/>
        <c:lblOffset val="100"/>
        <c:noMultiLvlLbl val="0"/>
      </c:catAx>
      <c:valAx>
        <c:axId val="1509084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09116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45764392396994E-2"/>
          <c:y val="2.3462748720459076E-2"/>
          <c:w val="0.94353134390801452"/>
          <c:h val="0.8434619775592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'3.1'!$B$19</c:f>
              <c:strCache>
                <c:ptCount val="1"/>
                <c:pt idx="0">
                  <c:v>Número de egresos hospitalarios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'3.1'!$C$15:$Q$15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'3.1'!$C$19:$Q$19</c:f>
              <c:numCache>
                <c:formatCode>_(* #,##0_);_(* \(#,##0\);_(* "-"??_);_(@_)</c:formatCode>
                <c:ptCount val="15"/>
                <c:pt idx="0">
                  <c:v>920047</c:v>
                </c:pt>
                <c:pt idx="1">
                  <c:v>983286</c:v>
                </c:pt>
                <c:pt idx="2">
                  <c:v>1031957</c:v>
                </c:pt>
                <c:pt idx="3">
                  <c:v>1090263</c:v>
                </c:pt>
                <c:pt idx="4">
                  <c:v>1133556</c:v>
                </c:pt>
                <c:pt idx="5">
                  <c:v>1156237</c:v>
                </c:pt>
                <c:pt idx="6">
                  <c:v>1178989</c:v>
                </c:pt>
                <c:pt idx="7">
                  <c:v>1192749</c:v>
                </c:pt>
                <c:pt idx="8">
                  <c:v>1161044</c:v>
                </c:pt>
                <c:pt idx="9">
                  <c:v>1128004</c:v>
                </c:pt>
                <c:pt idx="10">
                  <c:v>1143765</c:v>
                </c:pt>
                <c:pt idx="11">
                  <c:v>1164659</c:v>
                </c:pt>
                <c:pt idx="12">
                  <c:v>1195311</c:v>
                </c:pt>
                <c:pt idx="13">
                  <c:v>907515</c:v>
                </c:pt>
                <c:pt idx="14">
                  <c:v>1038235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9B5-42E6-8DC8-2E35EDCC1BA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axId val="150885568"/>
        <c:axId val="150910048"/>
      </c:barChart>
      <c:lineChart>
        <c:grouping val="standard"/>
        <c:varyColors val="0"/>
        <c:ser>
          <c:idx val="1"/>
          <c:order val="1"/>
          <c:tx>
            <c:strRef>
              <c:f>'3.1'!$B$20</c:f>
              <c:strCache>
                <c:ptCount val="1"/>
                <c:pt idx="0">
                  <c:v>Valor promedio de producción por egreso hospitalario</c:v>
                </c:pt>
              </c:strCache>
            </c:strRef>
          </c:tx>
          <c:spPr>
            <a:ln w="31750" cap="rnd">
              <a:solidFill>
                <a:srgbClr val="4BACC6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rgbClr val="4BACC6"/>
              </a:solidFill>
              <a:ln w="38100">
                <a:solidFill>
                  <a:srgbClr val="4BACC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'3.1'!$C$20:$Q$20</c:f>
              <c:numCache>
                <c:formatCode>_(* #,##0_);_(* \(#,##0\);_(* "-"??_);_(@_)</c:formatCode>
                <c:ptCount val="15"/>
                <c:pt idx="0">
                  <c:v>499.92989488580503</c:v>
                </c:pt>
                <c:pt idx="1">
                  <c:v>588.22458572582104</c:v>
                </c:pt>
                <c:pt idx="2">
                  <c:v>645.69841572856205</c:v>
                </c:pt>
                <c:pt idx="3">
                  <c:v>769.37766392145704</c:v>
                </c:pt>
                <c:pt idx="4">
                  <c:v>841.77226356704</c:v>
                </c:pt>
                <c:pt idx="5">
                  <c:v>985.01518287340696</c:v>
                </c:pt>
                <c:pt idx="6">
                  <c:v>1100.33766218345</c:v>
                </c:pt>
                <c:pt idx="7">
                  <c:v>1231.0175904570001</c:v>
                </c:pt>
                <c:pt idx="8">
                  <c:v>1349.1581714388101</c:v>
                </c:pt>
                <c:pt idx="9">
                  <c:v>1377.80185176648</c:v>
                </c:pt>
                <c:pt idx="10">
                  <c:v>1477.0901365228001</c:v>
                </c:pt>
                <c:pt idx="11">
                  <c:v>1670.96205842225</c:v>
                </c:pt>
                <c:pt idx="12">
                  <c:v>1547.81140640386</c:v>
                </c:pt>
                <c:pt idx="13">
                  <c:v>2233.2336104637402</c:v>
                </c:pt>
                <c:pt idx="14">
                  <c:v>1738.95409035527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9B5-42E6-8DC8-2E35EDCC1BA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0887744"/>
        <c:axId val="150890464"/>
      </c:lineChart>
      <c:catAx>
        <c:axId val="1508855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rgbClr val="7F7F7F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50910048"/>
        <c:crosses val="autoZero"/>
        <c:auto val="1"/>
        <c:lblAlgn val="ctr"/>
        <c:lblOffset val="100"/>
        <c:noMultiLvlLbl val="0"/>
      </c:catAx>
      <c:valAx>
        <c:axId val="150910048"/>
        <c:scaling>
          <c:orientation val="minMax"/>
          <c:max val="1800000"/>
          <c:min val="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50885568"/>
        <c:crosses val="autoZero"/>
        <c:crossBetween val="between"/>
        <c:majorUnit val="2500000"/>
        <c:minorUnit val="1500000"/>
      </c:valAx>
      <c:valAx>
        <c:axId val="150890464"/>
        <c:scaling>
          <c:orientation val="minMax"/>
          <c:max val="3000"/>
          <c:min val="-4500"/>
        </c:scaling>
        <c:delete val="0"/>
        <c:axPos val="r"/>
        <c:numFmt formatCode="_(* #,##0_);_(* \(#,##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50887744"/>
        <c:crosses val="max"/>
        <c:crossBetween val="between"/>
      </c:valAx>
      <c:catAx>
        <c:axId val="150887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08904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 baseline="0">
          <a:solidFill>
            <a:srgbClr val="6464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900800"/>
        <c:axId val="150889376"/>
      </c:lineChart>
      <c:catAx>
        <c:axId val="15090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0889376"/>
        <c:crosses val="autoZero"/>
        <c:auto val="1"/>
        <c:lblAlgn val="ctr"/>
        <c:lblOffset val="100"/>
        <c:noMultiLvlLbl val="0"/>
      </c:catAx>
      <c:valAx>
        <c:axId val="1508893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09008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907872"/>
        <c:axId val="150888288"/>
      </c:lineChart>
      <c:catAx>
        <c:axId val="1509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0888288"/>
        <c:crosses val="autoZero"/>
        <c:auto val="1"/>
        <c:lblAlgn val="ctr"/>
        <c:lblOffset val="100"/>
        <c:noMultiLvlLbl val="0"/>
      </c:catAx>
      <c:valAx>
        <c:axId val="1508882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09078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val>
            <c:numRef>
              <c:f>Diap58!#REF!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1D7-4E37-BCB1-49B005065F26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Diap58!#REF!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901888"/>
        <c:axId val="150894816"/>
      </c:lineChart>
      <c:catAx>
        <c:axId val="150901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0894816"/>
        <c:crosses val="autoZero"/>
        <c:auto val="1"/>
        <c:lblAlgn val="ctr"/>
        <c:lblOffset val="100"/>
        <c:noMultiLvlLbl val="0"/>
      </c:catAx>
      <c:valAx>
        <c:axId val="150894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0901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8107450437155937E-2"/>
          <c:y val="2.3462748720459076E-2"/>
          <c:w val="0.95000637848417802"/>
          <c:h val="0.8434619775592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'3.1'!$B$11</c:f>
              <c:strCache>
                <c:ptCount val="1"/>
                <c:pt idx="0">
                  <c:v>Número de egresos hospitalarios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'3.1'!$C$11:$Q$11</c:f>
              <c:numCache>
                <c:formatCode>_(* #,##0_);_(* \(#,##0\);_(* "-"??_);_(@_)</c:formatCode>
                <c:ptCount val="15"/>
                <c:pt idx="0">
                  <c:v>920047</c:v>
                </c:pt>
                <c:pt idx="1">
                  <c:v>983286</c:v>
                </c:pt>
                <c:pt idx="2">
                  <c:v>1031957</c:v>
                </c:pt>
                <c:pt idx="3">
                  <c:v>1090263</c:v>
                </c:pt>
                <c:pt idx="4">
                  <c:v>1133556</c:v>
                </c:pt>
                <c:pt idx="5">
                  <c:v>1156237</c:v>
                </c:pt>
                <c:pt idx="6">
                  <c:v>1178989</c:v>
                </c:pt>
                <c:pt idx="7">
                  <c:v>1192749</c:v>
                </c:pt>
                <c:pt idx="8">
                  <c:v>1161044</c:v>
                </c:pt>
                <c:pt idx="9">
                  <c:v>1128004</c:v>
                </c:pt>
                <c:pt idx="10">
                  <c:v>1143765</c:v>
                </c:pt>
                <c:pt idx="11">
                  <c:v>1164659</c:v>
                </c:pt>
                <c:pt idx="12">
                  <c:v>1195311</c:v>
                </c:pt>
                <c:pt idx="13">
                  <c:v>907515</c:v>
                </c:pt>
                <c:pt idx="14">
                  <c:v>1038235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9B5-42E6-8DC8-2E35EDCC1B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50912224"/>
        <c:axId val="150891008"/>
      </c:barChart>
      <c:lineChart>
        <c:grouping val="standard"/>
        <c:varyColors val="0"/>
        <c:ser>
          <c:idx val="1"/>
          <c:order val="1"/>
          <c:tx>
            <c:strRef>
              <c:f>'3.1'!$B$12</c:f>
              <c:strCache>
                <c:ptCount val="1"/>
                <c:pt idx="0">
                  <c:v>Valor promedio de producción por egreso hospitalario</c:v>
                </c:pt>
              </c:strCache>
            </c:strRef>
          </c:tx>
          <c:spPr>
            <a:ln w="25400" cap="rnd">
              <a:solidFill>
                <a:srgbClr val="4BACC6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31859C"/>
              </a:solidFill>
              <a:ln w="19050">
                <a:solidFill>
                  <a:srgbClr val="4BACC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'3.1'!$C$7:$Q$7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'3.1'!$C$12:$Q$12</c:f>
              <c:numCache>
                <c:formatCode>_(* #,##0_);_(* \(#,##0\);_(* "-"??_);_(@_)</c:formatCode>
                <c:ptCount val="15"/>
                <c:pt idx="0">
                  <c:v>499.92989488580503</c:v>
                </c:pt>
                <c:pt idx="1">
                  <c:v>596.43582843648699</c:v>
                </c:pt>
                <c:pt idx="2">
                  <c:v>657.58747699758806</c:v>
                </c:pt>
                <c:pt idx="3">
                  <c:v>793.70482168063995</c:v>
                </c:pt>
                <c:pt idx="4">
                  <c:v>883.03797959694998</c:v>
                </c:pt>
                <c:pt idx="5">
                  <c:v>1049.6247741596201</c:v>
                </c:pt>
                <c:pt idx="6">
                  <c:v>1199.3589422802099</c:v>
                </c:pt>
                <c:pt idx="7">
                  <c:v>1349.2838811854001</c:v>
                </c:pt>
                <c:pt idx="8">
                  <c:v>1517.4980448630699</c:v>
                </c:pt>
                <c:pt idx="9">
                  <c:v>1551.85265300478</c:v>
                </c:pt>
                <c:pt idx="10">
                  <c:v>1637.3547013591101</c:v>
                </c:pt>
                <c:pt idx="11">
                  <c:v>1848.3272786283401</c:v>
                </c:pt>
                <c:pt idx="12">
                  <c:v>1736.7003231794899</c:v>
                </c:pt>
                <c:pt idx="13">
                  <c:v>2567.9531467799402</c:v>
                </c:pt>
                <c:pt idx="14">
                  <c:v>2016.5020443348601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9B5-42E6-8DC8-2E35EDCC1B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891552"/>
        <c:axId val="150904064"/>
      </c:lineChart>
      <c:catAx>
        <c:axId val="150912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rgbClr val="7F7F7F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50891008"/>
        <c:crosses val="autoZero"/>
        <c:auto val="1"/>
        <c:lblAlgn val="ctr"/>
        <c:lblOffset val="100"/>
        <c:noMultiLvlLbl val="0"/>
      </c:catAx>
      <c:valAx>
        <c:axId val="150891008"/>
        <c:scaling>
          <c:orientation val="minMax"/>
          <c:max val="1800000"/>
          <c:min val="0"/>
        </c:scaling>
        <c:delete val="0"/>
        <c:axPos val="l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50912224"/>
        <c:crosses val="autoZero"/>
        <c:crossBetween val="between"/>
        <c:majorUnit val="2500000"/>
        <c:minorUnit val="1500000"/>
      </c:valAx>
      <c:valAx>
        <c:axId val="150904064"/>
        <c:scaling>
          <c:orientation val="minMax"/>
          <c:max val="3000"/>
          <c:min val="-6000"/>
        </c:scaling>
        <c:delete val="0"/>
        <c:axPos val="r"/>
        <c:numFmt formatCode="_(* #,##0_);_(* \(#,##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bg1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50891552"/>
        <c:crosses val="max"/>
        <c:crossBetween val="between"/>
      </c:valAx>
      <c:catAx>
        <c:axId val="150891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09040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rgbClr val="64647C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 baseline="0">
          <a:solidFill>
            <a:srgbClr val="64647C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723675205397737E-2"/>
          <c:y val="2.2417527329084006E-2"/>
          <c:w val="0.9219699563192888"/>
          <c:h val="0.744896241509782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'3.2'!$B$20</c:f>
              <c:strCache>
                <c:ptCount val="1"/>
                <c:pt idx="0">
                  <c:v>Servicios con internación en hospitales y clínicas del sector público</c:v>
                </c:pt>
              </c:strCache>
            </c:strRef>
          </c:tx>
          <c:spPr>
            <a:solidFill>
              <a:srgbClr val="4BACC6"/>
            </a:solidFill>
            <a:ln w="0">
              <a:solidFill>
                <a:srgbClr val="31859C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4BACC6"/>
              </a:solidFill>
              <a:ln w="6350">
                <a:solidFill>
                  <a:srgbClr val="31859C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962-45CE-86DA-2FBA88775F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'3.2'!$C$19:$D$19</c:f>
              <c:strCache>
                <c:ptCount val="2"/>
                <c:pt idx="0">
                  <c:v>Valor promedio de producción por egreso hospitalario 2019</c:v>
                </c:pt>
                <c:pt idx="1">
                  <c:v>Valor promedio de producción por egreso hospitalario 2021</c:v>
                </c:pt>
              </c:strCache>
            </c:strRef>
          </c:cat>
          <c:val>
            <c:numRef>
              <c:f>'3.2'!$C$20:$D$20</c:f>
              <c:numCache>
                <c:formatCode>_(* #,##0_);_(* \(#,##0\);_(* "-"??_);_(@_)</c:formatCode>
                <c:ptCount val="2"/>
                <c:pt idx="0">
                  <c:v>1731.23074556095</c:v>
                </c:pt>
                <c:pt idx="1">
                  <c:v>2003.1799840774199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E4-4ED8-9F40-FA156D90B461}"/>
            </c:ext>
          </c:extLst>
        </c:ser>
        <c:ser>
          <c:idx val="1"/>
          <c:order val="1"/>
          <c:tx>
            <c:strRef>
              <c:f>'3.2'!$B$21</c:f>
              <c:strCache>
                <c:ptCount val="1"/>
                <c:pt idx="0">
                  <c:v>Servicios con internación en hospitales y clínicas del sector privado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64647C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'3.2'!$C$19:$D$19</c:f>
              <c:strCache>
                <c:ptCount val="2"/>
                <c:pt idx="0">
                  <c:v>Valor promedio de producción por egreso hospitalario 2019</c:v>
                </c:pt>
                <c:pt idx="1">
                  <c:v>Valor promedio de producción por egreso hospitalario 2021</c:v>
                </c:pt>
              </c:strCache>
            </c:strRef>
          </c:cat>
          <c:val>
            <c:numRef>
              <c:f>'3.2'!$C$21:$D$21</c:f>
              <c:numCache>
                <c:formatCode>_(* #,##0_);_(* \(#,##0\);_(* "-"??_);_(@_)</c:formatCode>
                <c:ptCount val="2"/>
                <c:pt idx="0">
                  <c:v>1748.9076711765799</c:v>
                </c:pt>
                <c:pt idx="1">
                  <c:v>2039.9381315077501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5E4-4ED8-9F40-FA156D90B4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50912768"/>
        <c:axId val="150885024"/>
      </c:barChart>
      <c:catAx>
        <c:axId val="1509127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0885024"/>
        <c:crosses val="autoZero"/>
        <c:auto val="1"/>
        <c:lblAlgn val="ctr"/>
        <c:lblOffset val="100"/>
        <c:noMultiLvlLbl val="0"/>
      </c:catAx>
      <c:valAx>
        <c:axId val="150885024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509127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3655385403812588E-2"/>
          <c:y val="0.8853801800205785"/>
          <c:w val="0.71873127687731964"/>
          <c:h val="7.840741546651877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285032167188807E-2"/>
          <c:y val="3.4373025857443257E-2"/>
          <c:w val="0.80169906025255322"/>
          <c:h val="0.720440757150782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'3.3'!$B$22</c:f>
              <c:strCache>
                <c:ptCount val="1"/>
                <c:pt idx="0">
                  <c:v>Servicios con internación en hospitales del Ministerio de Salúd Pública (MSP)</c:v>
                </c:pt>
              </c:strCache>
            </c:strRef>
          </c:tx>
          <c:spPr>
            <a:solidFill>
              <a:srgbClr val="FF7878"/>
            </a:solidFill>
            <a:ln>
              <a:solidFill>
                <a:srgbClr val="C33913">
                  <a:alpha val="0"/>
                </a:srgbClr>
              </a:solidFill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'3.3'!$C$21:$D$21</c:f>
              <c:strCache>
                <c:ptCount val="2"/>
                <c:pt idx="0">
                  <c:v>Valor promedio de producción por egreso hospitalario 2019</c:v>
                </c:pt>
                <c:pt idx="1">
                  <c:v>Valor promedio de producción por egreso hospitalario 2021</c:v>
                </c:pt>
              </c:strCache>
            </c:strRef>
          </c:cat>
          <c:val>
            <c:numRef>
              <c:f>'3.3'!$C$22:$D$22</c:f>
              <c:numCache>
                <c:formatCode>_(* #,##0_);_(* \(#,##0\);_(* "-"??_);_(@_)</c:formatCode>
                <c:ptCount val="2"/>
                <c:pt idx="0">
                  <c:v>1578.0818820070899</c:v>
                </c:pt>
                <c:pt idx="1">
                  <c:v>1731.44521709784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91-4119-A1F7-D5858EB50992}"/>
            </c:ext>
          </c:extLst>
        </c:ser>
        <c:ser>
          <c:idx val="1"/>
          <c:order val="1"/>
          <c:tx>
            <c:strRef>
              <c:f>'3.3'!$B$23</c:f>
              <c:strCache>
                <c:ptCount val="1"/>
                <c:pt idx="0">
                  <c:v>Servicios con internación en hospitales del Instituto Ecuatoriano de Seguridad Social (IESS)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'3.3'!$C$21:$D$21</c:f>
              <c:strCache>
                <c:ptCount val="2"/>
                <c:pt idx="0">
                  <c:v>Valor promedio de producción por egreso hospitalario 2019</c:v>
                </c:pt>
                <c:pt idx="1">
                  <c:v>Valor promedio de producción por egreso hospitalario 2021</c:v>
                </c:pt>
              </c:strCache>
            </c:strRef>
          </c:cat>
          <c:val>
            <c:numRef>
              <c:f>'3.3'!$C$23:$D$23</c:f>
              <c:numCache>
                <c:formatCode>_(* #,##0_);_(* \(#,##0\);_(* "-"??_);_(@_)</c:formatCode>
                <c:ptCount val="2"/>
                <c:pt idx="0">
                  <c:v>2172.1436650339101</c:v>
                </c:pt>
                <c:pt idx="1">
                  <c:v>2751.6241230276601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291-4119-A1F7-D5858EB50992}"/>
            </c:ext>
          </c:extLst>
        </c:ser>
        <c:ser>
          <c:idx val="2"/>
          <c:order val="2"/>
          <c:tx>
            <c:strRef>
              <c:f>'3.3'!$B$24</c:f>
              <c:strCache>
                <c:ptCount val="1"/>
                <c:pt idx="0">
                  <c:v>Servicios con internación en otros hospitales del sector público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'3.3'!$C$21:$D$21</c:f>
              <c:strCache>
                <c:ptCount val="2"/>
                <c:pt idx="0">
                  <c:v>Valor promedio de producción por egreso hospitalario 2019</c:v>
                </c:pt>
                <c:pt idx="1">
                  <c:v>Valor promedio de producción por egreso hospitalario 2021</c:v>
                </c:pt>
              </c:strCache>
            </c:strRef>
          </c:cat>
          <c:val>
            <c:numRef>
              <c:f>'3.3'!$C$24:$D$24</c:f>
              <c:numCache>
                <c:formatCode>_(* #,##0_);_(* \(#,##0\);_(* "-"??_);_(@_)</c:formatCode>
                <c:ptCount val="2"/>
                <c:pt idx="0">
                  <c:v>1312.06136264828</c:v>
                </c:pt>
                <c:pt idx="1">
                  <c:v>1404.56384892086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91-4119-A1F7-D5858EB5099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50913856"/>
        <c:axId val="150914400"/>
      </c:barChart>
      <c:catAx>
        <c:axId val="1509138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0914400"/>
        <c:crosses val="autoZero"/>
        <c:auto val="1"/>
        <c:lblAlgn val="ctr"/>
        <c:lblOffset val="100"/>
        <c:noMultiLvlLbl val="0"/>
      </c:catAx>
      <c:valAx>
        <c:axId val="150914400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1509138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5117397633789735E-2"/>
          <c:y val="0.85467472856385684"/>
          <c:w val="0.85235009451625865"/>
          <c:h val="0.13241409168656348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 baseline="0">
          <a:solidFill>
            <a:srgbClr val="595959"/>
          </a:solidFill>
          <a:latin typeface="Century Gothic" panose="020B050202020202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2722195605077913E-2"/>
          <c:y val="1.8750960533724548E-2"/>
          <c:w val="0.53435416279438064"/>
          <c:h val="0.9198822595377225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'1.1.5'!$D$18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>
                    <a:solidFill>
                      <a:srgbClr val="64647C"/>
                    </a:solidFill>
                    <a:latin typeface="Century Gothic" panose="020B0502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'1.1.5'!$C$19:$C$25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'1.1.5'!$F$19:$F$25</c:f>
              <c:numCache>
                <c:formatCode>0.0%</c:formatCode>
                <c:ptCount val="7"/>
                <c:pt idx="0">
                  <c:v>0.37280379925573898</c:v>
                </c:pt>
                <c:pt idx="1">
                  <c:v>0.22348319191645599</c:v>
                </c:pt>
                <c:pt idx="2">
                  <c:v>0.115614777621427</c:v>
                </c:pt>
                <c:pt idx="3">
                  <c:v>0.109593352522356</c:v>
                </c:pt>
                <c:pt idx="4">
                  <c:v>4.8026842673800599E-2</c:v>
                </c:pt>
                <c:pt idx="5">
                  <c:v>0.114009389568271</c:v>
                </c:pt>
                <c:pt idx="6">
                  <c:v>1.6468646441948901E-2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04D-44C9-B5D5-83BD938D9E50}"/>
            </c:ext>
          </c:extLst>
        </c:ser>
        <c:ser>
          <c:idx val="1"/>
          <c:order val="1"/>
          <c:tx>
            <c:strRef>
              <c:f>'1.1.5'!$E$18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64647C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'1.1.5'!$C$19:$C$25</c:f>
              <c:strCache>
                <c:ptCount val="7"/>
                <c:pt idx="0">
                  <c:v>Fabricación de productos químicos, farmacéuticos y medicamentos</c:v>
                </c:pt>
                <c:pt idx="1">
                  <c:v>Comercio de productos de la salud</c:v>
                </c:pt>
                <c:pt idx="2">
                  <c:v>Actividades de servicios de medicina prepagada privados</c:v>
                </c:pt>
                <c:pt idx="3">
                  <c:v>Construcción de infraestructura hospitalaria</c:v>
                </c:pt>
                <c:pt idx="4">
                  <c:v>Actividades de seguros de enfermedad y accidentes privados</c:v>
                </c:pt>
                <c:pt idx="5">
                  <c:v>Fabricación de equipo médico y quirúrgico y de aparatos ortopédicos</c:v>
                </c:pt>
                <c:pt idx="6">
                  <c:v>Fabricación de instrumentos de óptica y equipo fotográfico</c:v>
                </c:pt>
              </c:strCache>
            </c:strRef>
          </c:cat>
          <c:val>
            <c:numRef>
              <c:f>'1.1.5'!$G$19:$G$25</c:f>
              <c:numCache>
                <c:formatCode>0.0%</c:formatCode>
                <c:ptCount val="7"/>
                <c:pt idx="0">
                  <c:v>0.434862071667177</c:v>
                </c:pt>
                <c:pt idx="1">
                  <c:v>0.29706052037407699</c:v>
                </c:pt>
                <c:pt idx="2">
                  <c:v>0.115185293342545</c:v>
                </c:pt>
                <c:pt idx="3">
                  <c:v>5.9647860739748898E-2</c:v>
                </c:pt>
                <c:pt idx="4">
                  <c:v>5.3550238961816002E-2</c:v>
                </c:pt>
                <c:pt idx="5">
                  <c:v>2.3349881409411698E-2</c:v>
                </c:pt>
                <c:pt idx="6">
                  <c:v>1.6344133505224401E-2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04D-44C9-B5D5-83BD938D9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40833248"/>
        <c:axId val="140834336"/>
      </c:barChart>
      <c:catAx>
        <c:axId val="14083324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rgbClr val="64647C"/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s-ES"/>
          </a:p>
        </c:txPr>
        <c:crossAx val="140834336"/>
        <c:crosses val="autoZero"/>
        <c:auto val="1"/>
        <c:lblAlgn val="ctr"/>
        <c:lblOffset val="100"/>
        <c:noMultiLvlLbl val="0"/>
      </c:catAx>
      <c:valAx>
        <c:axId val="140834336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4083324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  <a:effectLst/>
  </c:spPr>
  <c:txPr>
    <a:bodyPr/>
    <a:lstStyle/>
    <a:p>
      <a:pPr>
        <a:defRPr sz="12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hyperlink" Target="#Indice!A1"/><Relationship Id="rId1" Type="http://schemas.openxmlformats.org/officeDocument/2006/relationships/image" Target="../media/image1.png"/><Relationship Id="rId4" Type="http://schemas.openxmlformats.org/officeDocument/2006/relationships/chart" Target="../charts/chart26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image" Target="../media/image1.png"/><Relationship Id="rId5" Type="http://schemas.openxmlformats.org/officeDocument/2006/relationships/chart" Target="../charts/chart44.xml"/><Relationship Id="rId4" Type="http://schemas.openxmlformats.org/officeDocument/2006/relationships/chart" Target="../charts/chart43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7.xml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1.xml"/><Relationship Id="rId2" Type="http://schemas.openxmlformats.org/officeDocument/2006/relationships/chart" Target="../charts/chart50.xml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5.xml"/><Relationship Id="rId2" Type="http://schemas.openxmlformats.org/officeDocument/2006/relationships/chart" Target="../charts/chart54.xml"/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7.xml"/><Relationship Id="rId2" Type="http://schemas.openxmlformats.org/officeDocument/2006/relationships/chart" Target="../charts/chart56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2" Type="http://schemas.openxmlformats.org/officeDocument/2006/relationships/chart" Target="../charts/chart58.xml"/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1.xml"/><Relationship Id="rId2" Type="http://schemas.openxmlformats.org/officeDocument/2006/relationships/chart" Target="../charts/chart60.xml"/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5.xml"/><Relationship Id="rId2" Type="http://schemas.openxmlformats.org/officeDocument/2006/relationships/chart" Target="../charts/chart64.xml"/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7.xml"/><Relationship Id="rId2" Type="http://schemas.openxmlformats.org/officeDocument/2006/relationships/chart" Target="../charts/chart66.xml"/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9.xml"/><Relationship Id="rId2" Type="http://schemas.openxmlformats.org/officeDocument/2006/relationships/chart" Target="../charts/chart68.xml"/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1.xml"/><Relationship Id="rId2" Type="http://schemas.openxmlformats.org/officeDocument/2006/relationships/chart" Target="../charts/chart70.xml"/><Relationship Id="rId1" Type="http://schemas.openxmlformats.org/officeDocument/2006/relationships/image" Target="../media/image1.png"/></Relationships>
</file>

<file path=xl/drawings/_rels/drawing3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3.xml"/><Relationship Id="rId2" Type="http://schemas.openxmlformats.org/officeDocument/2006/relationships/chart" Target="../charts/chart72.xml"/><Relationship Id="rId1" Type="http://schemas.openxmlformats.org/officeDocument/2006/relationships/image" Target="../media/image1.png"/></Relationships>
</file>

<file path=xl/drawings/_rels/drawing3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5.xml"/><Relationship Id="rId2" Type="http://schemas.openxmlformats.org/officeDocument/2006/relationships/chart" Target="../charts/chart74.xml"/><Relationship Id="rId1" Type="http://schemas.openxmlformats.org/officeDocument/2006/relationships/image" Target="../media/image1.png"/></Relationships>
</file>

<file path=xl/drawings/_rels/drawing3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7.xml"/><Relationship Id="rId2" Type="http://schemas.openxmlformats.org/officeDocument/2006/relationships/chart" Target="../charts/chart76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hyperlink" Target="#Indice!A1"/><Relationship Id="rId1" Type="http://schemas.openxmlformats.org/officeDocument/2006/relationships/image" Target="../media/image1.png"/><Relationship Id="rId4" Type="http://schemas.openxmlformats.org/officeDocument/2006/relationships/chart" Target="../charts/chart6.xml"/></Relationships>
</file>

<file path=xl/drawings/_rels/drawing4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9.xml"/><Relationship Id="rId2" Type="http://schemas.openxmlformats.org/officeDocument/2006/relationships/chart" Target="../charts/chart78.xml"/><Relationship Id="rId1" Type="http://schemas.openxmlformats.org/officeDocument/2006/relationships/image" Target="../media/image1.png"/></Relationships>
</file>

<file path=xl/drawings/_rels/drawing4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1.xml"/><Relationship Id="rId7" Type="http://schemas.openxmlformats.org/officeDocument/2006/relationships/chart" Target="../charts/chart85.xml"/><Relationship Id="rId2" Type="http://schemas.openxmlformats.org/officeDocument/2006/relationships/chart" Target="../charts/chart80.xml"/><Relationship Id="rId1" Type="http://schemas.openxmlformats.org/officeDocument/2006/relationships/image" Target="../media/image1.png"/><Relationship Id="rId6" Type="http://schemas.openxmlformats.org/officeDocument/2006/relationships/chart" Target="../charts/chart84.xml"/><Relationship Id="rId5" Type="http://schemas.openxmlformats.org/officeDocument/2006/relationships/chart" Target="../charts/chart83.xml"/><Relationship Id="rId4" Type="http://schemas.openxmlformats.org/officeDocument/2006/relationships/chart" Target="../charts/chart82.xml"/></Relationships>
</file>

<file path=xl/drawings/_rels/drawing4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6.xml"/><Relationship Id="rId1" Type="http://schemas.openxmlformats.org/officeDocument/2006/relationships/image" Target="../media/image1.png"/></Relationships>
</file>

<file path=xl/drawings/_rels/drawing4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7.xml"/><Relationship Id="rId1" Type="http://schemas.openxmlformats.org/officeDocument/2006/relationships/image" Target="../media/image1.pn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hyperlink" Target="#Indice!A1"/><Relationship Id="rId1" Type="http://schemas.openxmlformats.org/officeDocument/2006/relationships/image" Target="../media/image1.png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15875</xdr:colOff>
      <xdr:row>1</xdr:row>
      <xdr:rowOff>104775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557500" cy="1295400"/>
        </a:xfrm>
        <a:prstGeom prst="rect">
          <a:avLst/>
        </a:prstGeom>
      </xdr:spPr>
    </xdr:pic>
    <xdr:clientData/>
  </xdr:twoCellAnchor>
  <xdr:twoCellAnchor>
    <xdr:from>
      <xdr:col>2</xdr:col>
      <xdr:colOff>932073</xdr:colOff>
      <xdr:row>0</xdr:row>
      <xdr:rowOff>104195</xdr:rowOff>
    </xdr:from>
    <xdr:to>
      <xdr:col>2</xdr:col>
      <xdr:colOff>9393302</xdr:colOff>
      <xdr:row>0</xdr:row>
      <xdr:rowOff>1181847</xdr:rowOff>
    </xdr:to>
    <xdr:grpSp>
      <xdr:nvGrpSpPr>
        <xdr:cNvPr id="2" name="Grupo 1">
          <a:extLst>
            <a:ext uri="{FF2B5EF4-FFF2-40B4-BE49-F238E27FC236}">
              <a16:creationId xmlns:r="http://schemas.openxmlformats.org/officeDocument/2006/relationships" xmlns:a16="http://schemas.microsoft.com/office/drawing/2014/main" xmlns="" id="{335DD830-593E-4A69-918B-16997C1F48A8}"/>
            </a:ext>
          </a:extLst>
        </xdr:cNvPr>
        <xdr:cNvGrpSpPr/>
      </xdr:nvGrpSpPr>
      <xdr:grpSpPr>
        <a:xfrm>
          <a:off x="2503698" y="104195"/>
          <a:ext cx="8461229" cy="1077652"/>
          <a:chOff x="2562424" y="107950"/>
          <a:chExt cx="8659530" cy="1116487"/>
        </a:xfrm>
      </xdr:grpSpPr>
      <xdr:sp macro="" textlink="">
        <xdr:nvSpPr>
          <xdr:cNvPr id="6" name="CuadroTexto 5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26BB8377-DFC8-4AC8-A6D5-6FEE30771FDB}"/>
              </a:ext>
            </a:extLst>
          </xdr:cNvPr>
          <xdr:cNvSpPr txBox="1"/>
        </xdr:nvSpPr>
        <xdr:spPr>
          <a:xfrm>
            <a:off x="2562424" y="107950"/>
            <a:ext cx="8639175" cy="7493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9C8E76F5-79E4-4A22-BD3E-D3A7800B528B}"/>
              </a:ext>
            </a:extLst>
          </xdr:cNvPr>
          <xdr:cNvSpPr txBox="1"/>
        </xdr:nvSpPr>
        <xdr:spPr>
          <a:xfrm>
            <a:off x="2636754" y="670400"/>
            <a:ext cx="8585200" cy="5540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2400" b="0" i="0">
                <a:solidFill>
                  <a:srgbClr val="6C6F7C"/>
                </a:solidFill>
                <a:latin typeface="Century Gothic" panose="020B0502020202020204" pitchFamily="34" charset="0"/>
                <a:ea typeface="+mn-ea"/>
                <a:cs typeface="+mn-cs"/>
              </a:rPr>
              <a:t>Indicadores Económicos 2007-2021</a:t>
            </a: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1</xdr:row>
      <xdr:rowOff>142875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43607" cy="113619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365915</xdr:rowOff>
    </xdr:from>
    <xdr:to>
      <xdr:col>7</xdr:col>
      <xdr:colOff>11224</xdr:colOff>
      <xdr:row>85</xdr:row>
      <xdr:rowOff>113504</xdr:rowOff>
    </xdr:to>
    <xdr:graphicFrame macro="">
      <xdr:nvGraphicFramePr>
        <xdr:cNvPr id="2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5F74AE45-0CB6-435F-A848-5FE96930D7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63116</xdr:colOff>
      <xdr:row>0</xdr:row>
      <xdr:rowOff>97334</xdr:rowOff>
    </xdr:from>
    <xdr:to>
      <xdr:col>5</xdr:col>
      <xdr:colOff>54427</xdr:colOff>
      <xdr:row>1</xdr:row>
      <xdr:rowOff>157015</xdr:rowOff>
    </xdr:to>
    <xdr:grpSp>
      <xdr:nvGrpSpPr>
        <xdr:cNvPr id="5" name="Grupo 4">
          <a:extLst>
            <a:ext uri="{FF2B5EF4-FFF2-40B4-BE49-F238E27FC236}">
              <a16:creationId xmlns:r="http://schemas.openxmlformats.org/officeDocument/2006/relationships" xmlns:a16="http://schemas.microsoft.com/office/drawing/2014/main" xmlns="" id="{57FE7BA9-1C43-45AA-9459-2457555AF2A8}"/>
            </a:ext>
          </a:extLst>
        </xdr:cNvPr>
        <xdr:cNvGrpSpPr/>
      </xdr:nvGrpSpPr>
      <xdr:grpSpPr>
        <a:xfrm>
          <a:off x="1682366" y="97334"/>
          <a:ext cx="7692954" cy="1053002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9CE0A6B3-AA2D-4992-91F2-6F8E606B9D2E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48475B5A-4B99-48CD-B517-4DA27D922BA7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285750</xdr:colOff>
      <xdr:row>41</xdr:row>
      <xdr:rowOff>391773</xdr:rowOff>
    </xdr:from>
    <xdr:to>
      <xdr:col>7</xdr:col>
      <xdr:colOff>108854</xdr:colOff>
      <xdr:row>62</xdr:row>
      <xdr:rowOff>145711</xdr:rowOff>
    </xdr:to>
    <xdr:graphicFrame macro="">
      <xdr:nvGraphicFramePr>
        <xdr:cNvPr id="9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5F74AE45-0CB6-435F-A848-5FE96930D7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7</xdr:col>
      <xdr:colOff>1</xdr:colOff>
      <xdr:row>1</xdr:row>
      <xdr:rowOff>130968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1212286" cy="1124289"/>
        </a:xfrm>
        <a:prstGeom prst="rect">
          <a:avLst/>
        </a:prstGeom>
      </xdr:spPr>
    </xdr:pic>
    <xdr:clientData/>
  </xdr:twoCellAnchor>
  <xdr:twoCellAnchor>
    <xdr:from>
      <xdr:col>0</xdr:col>
      <xdr:colOff>130970</xdr:colOff>
      <xdr:row>46</xdr:row>
      <xdr:rowOff>110186</xdr:rowOff>
    </xdr:from>
    <xdr:to>
      <xdr:col>7</xdr:col>
      <xdr:colOff>1</xdr:colOff>
      <xdr:row>63</xdr:row>
      <xdr:rowOff>35719</xdr:rowOff>
    </xdr:to>
    <xdr:graphicFrame macro="">
      <xdr:nvGraphicFramePr>
        <xdr:cNvPr id="2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1239CDB5-A429-4ACE-A60F-3C929BDB6A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412893</xdr:colOff>
      <xdr:row>0</xdr:row>
      <xdr:rowOff>110941</xdr:rowOff>
    </xdr:from>
    <xdr:to>
      <xdr:col>5</xdr:col>
      <xdr:colOff>322288</xdr:colOff>
      <xdr:row>1</xdr:row>
      <xdr:rowOff>170622</xdr:rowOff>
    </xdr:to>
    <xdr:grpSp>
      <xdr:nvGrpSpPr>
        <xdr:cNvPr id="5" name="Grupo 4">
          <a:extLst>
            <a:ext uri="{FF2B5EF4-FFF2-40B4-BE49-F238E27FC236}">
              <a16:creationId xmlns:r="http://schemas.openxmlformats.org/officeDocument/2006/relationships" xmlns:a16="http://schemas.microsoft.com/office/drawing/2014/main" xmlns="" id="{4941D9F9-497E-4119-8D08-C9A9580DD987}"/>
            </a:ext>
          </a:extLst>
        </xdr:cNvPr>
        <xdr:cNvGrpSpPr/>
      </xdr:nvGrpSpPr>
      <xdr:grpSpPr>
        <a:xfrm>
          <a:off x="1800822" y="110941"/>
          <a:ext cx="7611037" cy="1053002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8FDCA296-F8B0-4C25-8334-EFBD559EFEAD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81DF74CC-14F3-4BF4-8709-8BE81B640B3D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0</xdr:rowOff>
    </xdr:from>
    <xdr:to>
      <xdr:col>6</xdr:col>
      <xdr:colOff>857250</xdr:colOff>
      <xdr:row>44</xdr:row>
      <xdr:rowOff>0</xdr:rowOff>
    </xdr:to>
    <xdr:graphicFrame macro="">
      <xdr:nvGraphicFramePr>
        <xdr:cNvPr id="9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1239CDB5-A429-4ACE-A60F-3C929BDB6A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0</xdr:colOff>
      <xdr:row>1</xdr:row>
      <xdr:rowOff>154781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771179" cy="1148102"/>
        </a:xfrm>
        <a:prstGeom prst="rect">
          <a:avLst/>
        </a:prstGeom>
      </xdr:spPr>
    </xdr:pic>
    <xdr:clientData/>
  </xdr:twoCellAnchor>
  <xdr:twoCellAnchor>
    <xdr:from>
      <xdr:col>1</xdr:col>
      <xdr:colOff>4330</xdr:colOff>
      <xdr:row>36</xdr:row>
      <xdr:rowOff>92326</xdr:rowOff>
    </xdr:from>
    <xdr:to>
      <xdr:col>17</xdr:col>
      <xdr:colOff>11906</xdr:colOff>
      <xdr:row>51</xdr:row>
      <xdr:rowOff>333375</xdr:rowOff>
    </xdr:to>
    <xdr:graphicFrame macro="">
      <xdr:nvGraphicFramePr>
        <xdr:cNvPr id="2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2676164</xdr:colOff>
      <xdr:row>0</xdr:row>
      <xdr:rowOff>124548</xdr:rowOff>
    </xdr:from>
    <xdr:to>
      <xdr:col>10</xdr:col>
      <xdr:colOff>410206</xdr:colOff>
      <xdr:row>1</xdr:row>
      <xdr:rowOff>160417</xdr:rowOff>
    </xdr:to>
    <xdr:grpSp>
      <xdr:nvGrpSpPr>
        <xdr:cNvPr id="13" name="Grupo 12">
          <a:extLst>
            <a:ext uri="{FF2B5EF4-FFF2-40B4-BE49-F238E27FC236}">
              <a16:creationId xmlns:r="http://schemas.openxmlformats.org/officeDocument/2006/relationships" xmlns:a16="http://schemas.microsoft.com/office/drawing/2014/main" xmlns="" id="{24B5E4CB-6632-482A-BC44-C3030A067D83}"/>
            </a:ext>
          </a:extLst>
        </xdr:cNvPr>
        <xdr:cNvGrpSpPr/>
      </xdr:nvGrpSpPr>
      <xdr:grpSpPr>
        <a:xfrm>
          <a:off x="3016343" y="124548"/>
          <a:ext cx="9735542" cy="1029190"/>
          <a:chOff x="2735535" y="124549"/>
          <a:chExt cx="8466597" cy="1024088"/>
        </a:xfrm>
      </xdr:grpSpPr>
      <xdr:sp macro="" textlink="">
        <xdr:nvSpPr>
          <xdr:cNvPr id="14" name="CuadroTexto 13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8242A069-04DD-4C11-AAD5-72C851313D6A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5" name="CuadroTexto 14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2F5A11CB-8C6A-4F6B-94DE-0E91F7B91273}"/>
              </a:ext>
            </a:extLst>
          </xdr:cNvPr>
          <xdr:cNvSpPr txBox="1"/>
        </xdr:nvSpPr>
        <xdr:spPr>
          <a:xfrm>
            <a:off x="2796433" y="570512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0</xdr:colOff>
      <xdr:row>18</xdr:row>
      <xdr:rowOff>0</xdr:rowOff>
    </xdr:from>
    <xdr:to>
      <xdr:col>17</xdr:col>
      <xdr:colOff>7576</xdr:colOff>
      <xdr:row>33</xdr:row>
      <xdr:rowOff>367393</xdr:rowOff>
    </xdr:to>
    <xdr:graphicFrame macro="">
      <xdr:nvGraphicFramePr>
        <xdr:cNvPr id="7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0</xdr:colOff>
      <xdr:row>1</xdr:row>
      <xdr:rowOff>178593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771179" cy="117191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429851</xdr:rowOff>
    </xdr:from>
    <xdr:to>
      <xdr:col>17</xdr:col>
      <xdr:colOff>59531</xdr:colOff>
      <xdr:row>48</xdr:row>
      <xdr:rowOff>142876</xdr:rowOff>
    </xdr:to>
    <xdr:graphicFrame macro="">
      <xdr:nvGraphicFramePr>
        <xdr:cNvPr id="5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2657506</xdr:colOff>
      <xdr:row>0</xdr:row>
      <xdr:rowOff>124548</xdr:rowOff>
    </xdr:from>
    <xdr:to>
      <xdr:col>10</xdr:col>
      <xdr:colOff>333036</xdr:colOff>
      <xdr:row>1</xdr:row>
      <xdr:rowOff>184229</xdr:rowOff>
    </xdr:to>
    <xdr:grpSp>
      <xdr:nvGrpSpPr>
        <xdr:cNvPr id="8" name="Grupo 7">
          <a:extLst>
            <a:ext uri="{FF2B5EF4-FFF2-40B4-BE49-F238E27FC236}">
              <a16:creationId xmlns:r="http://schemas.openxmlformats.org/officeDocument/2006/relationships" xmlns:a16="http://schemas.microsoft.com/office/drawing/2014/main" xmlns="" id="{A846D1F2-9470-466C-9556-4E6792921F3E}"/>
            </a:ext>
          </a:extLst>
        </xdr:cNvPr>
        <xdr:cNvGrpSpPr/>
      </xdr:nvGrpSpPr>
      <xdr:grpSpPr>
        <a:xfrm>
          <a:off x="2997685" y="124548"/>
          <a:ext cx="9677030" cy="1053002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2B315C45-F64F-4D5D-A4F0-D2C471A3A0AC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6D92ADAA-0005-4333-989D-3729F6F92C33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17</xdr:row>
      <xdr:rowOff>412750</xdr:rowOff>
    </xdr:from>
    <xdr:to>
      <xdr:col>17</xdr:col>
      <xdr:colOff>59531</xdr:colOff>
      <xdr:row>32</xdr:row>
      <xdr:rowOff>0</xdr:rowOff>
    </xdr:to>
    <xdr:graphicFrame macro="">
      <xdr:nvGraphicFramePr>
        <xdr:cNvPr id="7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0</xdr:colOff>
      <xdr:row>1</xdr:row>
      <xdr:rowOff>166687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771179" cy="1160008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1</xdr:row>
      <xdr:rowOff>0</xdr:rowOff>
    </xdr:to>
    <xdr:sp macro="" textlink="">
      <xdr:nvSpPr>
        <xdr:cNvPr id="3" name="2 Rectángulo">
          <a:hlinkClick xmlns:r="http://schemas.openxmlformats.org/officeDocument/2006/relationships" r:id="rId2"/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400-000003000000}"/>
            </a:ext>
          </a:extLst>
        </xdr:cNvPr>
        <xdr:cNvSpPr/>
      </xdr:nvSpPr>
      <xdr:spPr>
        <a:xfrm>
          <a:off x="7848600" y="4695824"/>
          <a:ext cx="0" cy="26670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C" sz="1100">
              <a:solidFill>
                <a:sysClr val="windowText" lastClr="000000"/>
              </a:solidFill>
            </a:rPr>
            <a:t>índice</a:t>
          </a:r>
        </a:p>
      </xdr:txBody>
    </xdr:sp>
    <xdr:clientData/>
  </xdr:twoCellAnchor>
  <xdr:twoCellAnchor>
    <xdr:from>
      <xdr:col>0</xdr:col>
      <xdr:colOff>0</xdr:colOff>
      <xdr:row>31</xdr:row>
      <xdr:rowOff>380997</xdr:rowOff>
    </xdr:from>
    <xdr:to>
      <xdr:col>17</xdr:col>
      <xdr:colOff>95249</xdr:colOff>
      <xdr:row>43</xdr:row>
      <xdr:rowOff>380997</xdr:rowOff>
    </xdr:to>
    <xdr:graphicFrame macro="">
      <xdr:nvGraphicFramePr>
        <xdr:cNvPr id="4" name="5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2659372</xdr:colOff>
      <xdr:row>0</xdr:row>
      <xdr:rowOff>124548</xdr:rowOff>
    </xdr:from>
    <xdr:to>
      <xdr:col>10</xdr:col>
      <xdr:colOff>340754</xdr:colOff>
      <xdr:row>1</xdr:row>
      <xdr:rowOff>184229</xdr:rowOff>
    </xdr:to>
    <xdr:grpSp>
      <xdr:nvGrpSpPr>
        <xdr:cNvPr id="12" name="Grupo 11">
          <a:extLst>
            <a:ext uri="{FF2B5EF4-FFF2-40B4-BE49-F238E27FC236}">
              <a16:creationId xmlns:r="http://schemas.openxmlformats.org/officeDocument/2006/relationships" xmlns:a16="http://schemas.microsoft.com/office/drawing/2014/main" xmlns="" id="{A8BE87BD-0276-4B73-9592-FE9BF5E8B42B}"/>
            </a:ext>
          </a:extLst>
        </xdr:cNvPr>
        <xdr:cNvGrpSpPr/>
      </xdr:nvGrpSpPr>
      <xdr:grpSpPr>
        <a:xfrm>
          <a:off x="2999551" y="124548"/>
          <a:ext cx="9682882" cy="1053002"/>
          <a:chOff x="2735535" y="124549"/>
          <a:chExt cx="8466597" cy="1047900"/>
        </a:xfrm>
      </xdr:grpSpPr>
      <xdr:sp macro="" textlink="">
        <xdr:nvSpPr>
          <xdr:cNvPr id="13" name="CuadroTexto 12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04EB4E86-2569-4829-9880-88BF0F4ECECB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4" name="CuadroTexto 13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FFB321BE-09A9-42BA-9D16-B7473013A03C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18</xdr:row>
      <xdr:rowOff>19050</xdr:rowOff>
    </xdr:from>
    <xdr:to>
      <xdr:col>17</xdr:col>
      <xdr:colOff>95249</xdr:colOff>
      <xdr:row>30</xdr:row>
      <xdr:rowOff>19050</xdr:rowOff>
    </xdr:to>
    <xdr:graphicFrame macro="">
      <xdr:nvGraphicFramePr>
        <xdr:cNvPr id="8" name="5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1</xdr:row>
      <xdr:rowOff>142875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43607" cy="1136196"/>
        </a:xfrm>
        <a:prstGeom prst="rect">
          <a:avLst/>
        </a:prstGeom>
      </xdr:spPr>
    </xdr:pic>
    <xdr:clientData/>
  </xdr:twoCellAnchor>
  <xdr:twoCellAnchor>
    <xdr:from>
      <xdr:col>0</xdr:col>
      <xdr:colOff>127000</xdr:colOff>
      <xdr:row>62</xdr:row>
      <xdr:rowOff>227350</xdr:rowOff>
    </xdr:from>
    <xdr:to>
      <xdr:col>7</xdr:col>
      <xdr:colOff>160449</xdr:colOff>
      <xdr:row>83</xdr:row>
      <xdr:rowOff>76538</xdr:rowOff>
    </xdr:to>
    <xdr:graphicFrame macro="">
      <xdr:nvGraphicFramePr>
        <xdr:cNvPr id="5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171973</xdr:colOff>
      <xdr:row>0</xdr:row>
      <xdr:rowOff>97334</xdr:rowOff>
    </xdr:from>
    <xdr:to>
      <xdr:col>5</xdr:col>
      <xdr:colOff>163284</xdr:colOff>
      <xdr:row>1</xdr:row>
      <xdr:rowOff>157015</xdr:rowOff>
    </xdr:to>
    <xdr:grpSp>
      <xdr:nvGrpSpPr>
        <xdr:cNvPr id="8" name="Grupo 7">
          <a:extLst>
            <a:ext uri="{FF2B5EF4-FFF2-40B4-BE49-F238E27FC236}">
              <a16:creationId xmlns:r="http://schemas.openxmlformats.org/officeDocument/2006/relationships" xmlns:a16="http://schemas.microsoft.com/office/drawing/2014/main" xmlns="" id="{40E1CFCA-1D56-41E9-ACA3-8679E9969B4E}"/>
            </a:ext>
          </a:extLst>
        </xdr:cNvPr>
        <xdr:cNvGrpSpPr/>
      </xdr:nvGrpSpPr>
      <xdr:grpSpPr>
        <a:xfrm>
          <a:off x="1791223" y="97334"/>
          <a:ext cx="7692954" cy="1053002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7D491163-5DF9-41A6-852C-04AA18E702E3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2615DDD2-CC56-4C27-BB57-6F67BE2622C7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127000</xdr:colOff>
      <xdr:row>39</xdr:row>
      <xdr:rowOff>340179</xdr:rowOff>
    </xdr:from>
    <xdr:to>
      <xdr:col>7</xdr:col>
      <xdr:colOff>160449</xdr:colOff>
      <xdr:row>60</xdr:row>
      <xdr:rowOff>94117</xdr:rowOff>
    </xdr:to>
    <xdr:graphicFrame macro="">
      <xdr:nvGraphicFramePr>
        <xdr:cNvPr id="7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1</xdr:row>
      <xdr:rowOff>154781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212286" cy="1148102"/>
        </a:xfrm>
        <a:prstGeom prst="rect">
          <a:avLst/>
        </a:prstGeom>
      </xdr:spPr>
    </xdr:pic>
    <xdr:clientData/>
  </xdr:twoCellAnchor>
  <xdr:twoCellAnchor>
    <xdr:from>
      <xdr:col>0</xdr:col>
      <xdr:colOff>130969</xdr:colOff>
      <xdr:row>46</xdr:row>
      <xdr:rowOff>110186</xdr:rowOff>
    </xdr:from>
    <xdr:to>
      <xdr:col>6</xdr:col>
      <xdr:colOff>1003372</xdr:colOff>
      <xdr:row>63</xdr:row>
      <xdr:rowOff>35719</xdr:rowOff>
    </xdr:to>
    <xdr:graphicFrame macro="">
      <xdr:nvGraphicFramePr>
        <xdr:cNvPr id="3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317643</xdr:colOff>
      <xdr:row>0</xdr:row>
      <xdr:rowOff>97333</xdr:rowOff>
    </xdr:from>
    <xdr:to>
      <xdr:col>5</xdr:col>
      <xdr:colOff>227038</xdr:colOff>
      <xdr:row>1</xdr:row>
      <xdr:rowOff>157014</xdr:rowOff>
    </xdr:to>
    <xdr:grpSp>
      <xdr:nvGrpSpPr>
        <xdr:cNvPr id="7" name="Grupo 6">
          <a:extLst>
            <a:ext uri="{FF2B5EF4-FFF2-40B4-BE49-F238E27FC236}">
              <a16:creationId xmlns:r="http://schemas.openxmlformats.org/officeDocument/2006/relationships" xmlns:a16="http://schemas.microsoft.com/office/drawing/2014/main" xmlns="" id="{38683921-5652-4D73-A2EF-F6B0DAA660DE}"/>
            </a:ext>
          </a:extLst>
        </xdr:cNvPr>
        <xdr:cNvGrpSpPr/>
      </xdr:nvGrpSpPr>
      <xdr:grpSpPr>
        <a:xfrm>
          <a:off x="1705572" y="97333"/>
          <a:ext cx="7611037" cy="1053002"/>
          <a:chOff x="2735535" y="124549"/>
          <a:chExt cx="8466597" cy="1047900"/>
        </a:xfrm>
      </xdr:grpSpPr>
      <xdr:sp macro="" textlink="">
        <xdr:nvSpPr>
          <xdr:cNvPr id="8" name="CuadroTexto 7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3FF8C423-EB0A-4265-8BC7-9586A4A442C3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2FBAD484-9AEE-44C2-B33C-E06B6471B094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163285</xdr:colOff>
      <xdr:row>28</xdr:row>
      <xdr:rowOff>0</xdr:rowOff>
    </xdr:from>
    <xdr:to>
      <xdr:col>6</xdr:col>
      <xdr:colOff>1035688</xdr:colOff>
      <xdr:row>44</xdr:row>
      <xdr:rowOff>20784</xdr:rowOff>
    </xdr:to>
    <xdr:graphicFrame macro="">
      <xdr:nvGraphicFramePr>
        <xdr:cNvPr id="11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-1</xdr:colOff>
      <xdr:row>1</xdr:row>
      <xdr:rowOff>178593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771178" cy="1171914"/>
        </a:xfrm>
        <a:prstGeom prst="rect">
          <a:avLst/>
        </a:prstGeom>
      </xdr:spPr>
    </xdr:pic>
    <xdr:clientData/>
  </xdr:twoCellAnchor>
  <xdr:twoCellAnchor>
    <xdr:from>
      <xdr:col>0</xdr:col>
      <xdr:colOff>326571</xdr:colOff>
      <xdr:row>44</xdr:row>
      <xdr:rowOff>14845</xdr:rowOff>
    </xdr:from>
    <xdr:to>
      <xdr:col>16</xdr:col>
      <xdr:colOff>929152</xdr:colOff>
      <xdr:row>60</xdr:row>
      <xdr:rowOff>88445</xdr:rowOff>
    </xdr:to>
    <xdr:graphicFrame macro="">
      <xdr:nvGraphicFramePr>
        <xdr:cNvPr id="5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2683627</xdr:colOff>
      <xdr:row>0</xdr:row>
      <xdr:rowOff>124548</xdr:rowOff>
    </xdr:from>
    <xdr:to>
      <xdr:col>10</xdr:col>
      <xdr:colOff>441073</xdr:colOff>
      <xdr:row>1</xdr:row>
      <xdr:rowOff>184229</xdr:rowOff>
    </xdr:to>
    <xdr:grpSp>
      <xdr:nvGrpSpPr>
        <xdr:cNvPr id="8" name="Grupo 7">
          <a:extLst>
            <a:ext uri="{FF2B5EF4-FFF2-40B4-BE49-F238E27FC236}">
              <a16:creationId xmlns:r="http://schemas.openxmlformats.org/officeDocument/2006/relationships" xmlns:a16="http://schemas.microsoft.com/office/drawing/2014/main" xmlns="" id="{384C6373-AAA1-432A-B21D-A1E6FF2EADB7}"/>
            </a:ext>
          </a:extLst>
        </xdr:cNvPr>
        <xdr:cNvGrpSpPr/>
      </xdr:nvGrpSpPr>
      <xdr:grpSpPr>
        <a:xfrm>
          <a:off x="3023806" y="124548"/>
          <a:ext cx="9758946" cy="1053002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B42F8BEB-0A7E-4E01-8C15-7F20851F6272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21A5F5BF-D27D-48AA-B20F-8CB3FED336B9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0</xdr:colOff>
      <xdr:row>26</xdr:row>
      <xdr:rowOff>0</xdr:rowOff>
    </xdr:from>
    <xdr:to>
      <xdr:col>16</xdr:col>
      <xdr:colOff>942760</xdr:colOff>
      <xdr:row>41</xdr:row>
      <xdr:rowOff>291314</xdr:rowOff>
    </xdr:to>
    <xdr:graphicFrame macro="">
      <xdr:nvGraphicFramePr>
        <xdr:cNvPr id="7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7</xdr:col>
      <xdr:colOff>127568</xdr:colOff>
      <xdr:row>1</xdr:row>
      <xdr:rowOff>142875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1834812" cy="1131094"/>
        </a:xfrm>
        <a:prstGeom prst="rect">
          <a:avLst/>
        </a:prstGeom>
      </xdr:spPr>
    </xdr:pic>
    <xdr:clientData/>
  </xdr:twoCellAnchor>
  <xdr:twoCellAnchor>
    <xdr:from>
      <xdr:col>0</xdr:col>
      <xdr:colOff>190499</xdr:colOff>
      <xdr:row>52</xdr:row>
      <xdr:rowOff>584953</xdr:rowOff>
    </xdr:from>
    <xdr:to>
      <xdr:col>7</xdr:col>
      <xdr:colOff>35718</xdr:colOff>
      <xdr:row>71</xdr:row>
      <xdr:rowOff>265453</xdr:rowOff>
    </xdr:to>
    <xdr:graphicFrame macro="">
      <xdr:nvGraphicFramePr>
        <xdr:cNvPr id="2" name="2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9749F531-0B24-42D7-8B72-9404097089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319403</xdr:colOff>
      <xdr:row>0</xdr:row>
      <xdr:rowOff>97334</xdr:rowOff>
    </xdr:from>
    <xdr:to>
      <xdr:col>6</xdr:col>
      <xdr:colOff>926574</xdr:colOff>
      <xdr:row>1</xdr:row>
      <xdr:rowOff>157015</xdr:rowOff>
    </xdr:to>
    <xdr:grpSp>
      <xdr:nvGrpSpPr>
        <xdr:cNvPr id="5" name="Grupo 4">
          <a:extLst>
            <a:ext uri="{FF2B5EF4-FFF2-40B4-BE49-F238E27FC236}">
              <a16:creationId xmlns:r="http://schemas.openxmlformats.org/officeDocument/2006/relationships" xmlns:a16="http://schemas.microsoft.com/office/drawing/2014/main" xmlns="" id="{B3011CF9-2AB2-4708-BA0A-7727F32A581B}"/>
            </a:ext>
          </a:extLst>
        </xdr:cNvPr>
        <xdr:cNvGrpSpPr/>
      </xdr:nvGrpSpPr>
      <xdr:grpSpPr>
        <a:xfrm>
          <a:off x="1734546" y="97334"/>
          <a:ext cx="9846421" cy="1053002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6B72C2CA-82F8-4C7A-82BC-528F9410DC0C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6B57A268-3C5D-42E6-AE17-5DCA75B329FF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176892</xdr:colOff>
      <xdr:row>38</xdr:row>
      <xdr:rowOff>3401</xdr:rowOff>
    </xdr:from>
    <xdr:to>
      <xdr:col>7</xdr:col>
      <xdr:colOff>29671</xdr:colOff>
      <xdr:row>50</xdr:row>
      <xdr:rowOff>401300</xdr:rowOff>
    </xdr:to>
    <xdr:graphicFrame macro="">
      <xdr:nvGraphicFramePr>
        <xdr:cNvPr id="9" name="2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9749F531-0B24-42D7-8B72-9404097089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176893</xdr:colOff>
      <xdr:row>1</xdr:row>
      <xdr:rowOff>149679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933464" cy="1143000"/>
        </a:xfrm>
        <a:prstGeom prst="rect">
          <a:avLst/>
        </a:prstGeom>
      </xdr:spPr>
    </xdr:pic>
    <xdr:clientData/>
  </xdr:twoCellAnchor>
  <xdr:twoCellAnchor>
    <xdr:from>
      <xdr:col>0</xdr:col>
      <xdr:colOff>54428</xdr:colOff>
      <xdr:row>72</xdr:row>
      <xdr:rowOff>122464</xdr:rowOff>
    </xdr:from>
    <xdr:to>
      <xdr:col>7</xdr:col>
      <xdr:colOff>244928</xdr:colOff>
      <xdr:row>95</xdr:row>
      <xdr:rowOff>85041</xdr:rowOff>
    </xdr:to>
    <xdr:graphicFrame macro="">
      <xdr:nvGraphicFramePr>
        <xdr:cNvPr id="3" name="2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407913</xdr:colOff>
      <xdr:row>0</xdr:row>
      <xdr:rowOff>97876</xdr:rowOff>
    </xdr:from>
    <xdr:to>
      <xdr:col>6</xdr:col>
      <xdr:colOff>1014043</xdr:colOff>
      <xdr:row>1</xdr:row>
      <xdr:rowOff>157015</xdr:rowOff>
    </xdr:to>
    <xdr:grpSp>
      <xdr:nvGrpSpPr>
        <xdr:cNvPr id="7" name="Grupo 6">
          <a:extLst>
            <a:ext uri="{FF2B5EF4-FFF2-40B4-BE49-F238E27FC236}">
              <a16:creationId xmlns:r="http://schemas.openxmlformats.org/officeDocument/2006/relationships" xmlns:a16="http://schemas.microsoft.com/office/drawing/2014/main" xmlns="" id="{BB9757B4-CAC4-46A7-9A41-08256B1B4497}"/>
            </a:ext>
          </a:extLst>
        </xdr:cNvPr>
        <xdr:cNvGrpSpPr/>
      </xdr:nvGrpSpPr>
      <xdr:grpSpPr>
        <a:xfrm>
          <a:off x="1823056" y="97876"/>
          <a:ext cx="9872594" cy="1052460"/>
          <a:chOff x="2735535" y="124549"/>
          <a:chExt cx="8466597" cy="1047900"/>
        </a:xfrm>
      </xdr:grpSpPr>
      <xdr:sp macro="" textlink="">
        <xdr:nvSpPr>
          <xdr:cNvPr id="8" name="CuadroTexto 7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6A7DED29-B139-4654-98AC-EF885254C8A6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8865EECA-DBBF-4358-8618-5DB27AD8511C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176895</xdr:colOff>
      <xdr:row>53</xdr:row>
      <xdr:rowOff>401411</xdr:rowOff>
    </xdr:from>
    <xdr:to>
      <xdr:col>7</xdr:col>
      <xdr:colOff>95252</xdr:colOff>
      <xdr:row>70</xdr:row>
      <xdr:rowOff>104588</xdr:rowOff>
    </xdr:to>
    <xdr:graphicFrame macro="">
      <xdr:nvGraphicFramePr>
        <xdr:cNvPr id="11" name="2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381000</xdr:colOff>
      <xdr:row>1</xdr:row>
      <xdr:rowOff>190500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300156" cy="1178719"/>
        </a:xfrm>
        <a:prstGeom prst="rect">
          <a:avLst/>
        </a:prstGeom>
      </xdr:spPr>
    </xdr:pic>
    <xdr:clientData/>
  </xdr:twoCellAnchor>
  <xdr:twoCellAnchor>
    <xdr:from>
      <xdr:col>1</xdr:col>
      <xdr:colOff>2707530</xdr:colOff>
      <xdr:row>0</xdr:row>
      <xdr:rowOff>120990</xdr:rowOff>
    </xdr:from>
    <xdr:to>
      <xdr:col>10</xdr:col>
      <xdr:colOff>495388</xdr:colOff>
      <xdr:row>1</xdr:row>
      <xdr:rowOff>130969</xdr:rowOff>
    </xdr:to>
    <xdr:grpSp>
      <xdr:nvGrpSpPr>
        <xdr:cNvPr id="3" name="Grupo 2">
          <a:extLst>
            <a:ext uri="{FF2B5EF4-FFF2-40B4-BE49-F238E27FC236}">
              <a16:creationId xmlns:r="http://schemas.openxmlformats.org/officeDocument/2006/relationships" xmlns:a16="http://schemas.microsoft.com/office/drawing/2014/main" xmlns="" id="{EDE947D4-E7D7-463F-84D5-8B9D27D1DB15}"/>
            </a:ext>
          </a:extLst>
        </xdr:cNvPr>
        <xdr:cNvGrpSpPr/>
      </xdr:nvGrpSpPr>
      <xdr:grpSpPr>
        <a:xfrm>
          <a:off x="3047709" y="120990"/>
          <a:ext cx="9789358" cy="1003300"/>
          <a:chOff x="2735535" y="124549"/>
          <a:chExt cx="8466597" cy="1023474"/>
        </a:xfrm>
      </xdr:grpSpPr>
      <xdr:sp macro="" textlink="">
        <xdr:nvSpPr>
          <xdr:cNvPr id="10" name="CuadroTexto 9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3566A8D5-793F-4C1C-96C3-62EC35376762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" name="CuadroTexto 10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855CFFD1-86B3-4DD9-9531-7959A3560BC2}"/>
              </a:ext>
            </a:extLst>
          </xdr:cNvPr>
          <xdr:cNvSpPr txBox="1"/>
        </xdr:nvSpPr>
        <xdr:spPr>
          <a:xfrm>
            <a:off x="2796433" y="569898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33</xdr:row>
      <xdr:rowOff>384572</xdr:rowOff>
    </xdr:from>
    <xdr:to>
      <xdr:col>17</xdr:col>
      <xdr:colOff>59531</xdr:colOff>
      <xdr:row>46</xdr:row>
      <xdr:rowOff>250032</xdr:rowOff>
    </xdr:to>
    <xdr:graphicFrame macro="">
      <xdr:nvGraphicFramePr>
        <xdr:cNvPr id="6" name="Gráfico 5">
          <a:extLst>
            <a:ext uri="{FF2B5EF4-FFF2-40B4-BE49-F238E27FC236}">
              <a16:creationId xmlns:r="http://schemas.openxmlformats.org/officeDocument/2006/relationships" xmlns:a16="http://schemas.microsoft.com/office/drawing/2014/main" xmlns="" id="{DD1EE36E-4540-453E-8CCD-76913F1FC5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18</xdr:row>
      <xdr:rowOff>0</xdr:rowOff>
    </xdr:from>
    <xdr:to>
      <xdr:col>17</xdr:col>
      <xdr:colOff>392906</xdr:colOff>
      <xdr:row>32</xdr:row>
      <xdr:rowOff>31750</xdr:rowOff>
    </xdr:to>
    <xdr:graphicFrame macro="">
      <xdr:nvGraphicFramePr>
        <xdr:cNvPr id="9" name="Gráfico 8">
          <a:extLst>
            <a:ext uri="{FF2B5EF4-FFF2-40B4-BE49-F238E27FC236}">
              <a16:creationId xmlns:r="http://schemas.openxmlformats.org/officeDocument/2006/relationships" xmlns:a16="http://schemas.microsoft.com/office/drawing/2014/main" xmlns="" id="{DD1EE36E-4540-453E-8CCD-76913F1FC5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6</xdr:col>
      <xdr:colOff>176893</xdr:colOff>
      <xdr:row>1</xdr:row>
      <xdr:rowOff>142875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1688535" cy="1136196"/>
        </a:xfrm>
        <a:prstGeom prst="rect">
          <a:avLst/>
        </a:prstGeom>
      </xdr:spPr>
    </xdr:pic>
    <xdr:clientData/>
  </xdr:twoCellAnchor>
  <xdr:twoCellAnchor>
    <xdr:from>
      <xdr:col>0</xdr:col>
      <xdr:colOff>163285</xdr:colOff>
      <xdr:row>36</xdr:row>
      <xdr:rowOff>136072</xdr:rowOff>
    </xdr:from>
    <xdr:to>
      <xdr:col>5</xdr:col>
      <xdr:colOff>1183821</xdr:colOff>
      <xdr:row>47</xdr:row>
      <xdr:rowOff>136073</xdr:rowOff>
    </xdr:to>
    <xdr:graphicFrame macro="">
      <xdr:nvGraphicFramePr>
        <xdr:cNvPr id="6" name="5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8DDF5E35-8FF2-452F-BEB7-8EC4386039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1170214</xdr:colOff>
      <xdr:row>0</xdr:row>
      <xdr:rowOff>96912</xdr:rowOff>
    </xdr:from>
    <xdr:to>
      <xdr:col>5</xdr:col>
      <xdr:colOff>436778</xdr:colOff>
      <xdr:row>1</xdr:row>
      <xdr:rowOff>157015</xdr:rowOff>
    </xdr:to>
    <xdr:grpSp>
      <xdr:nvGrpSpPr>
        <xdr:cNvPr id="8" name="Grupo 7">
          <a:extLst>
            <a:ext uri="{FF2B5EF4-FFF2-40B4-BE49-F238E27FC236}">
              <a16:creationId xmlns:r="http://schemas.openxmlformats.org/officeDocument/2006/relationships" xmlns:a16="http://schemas.microsoft.com/office/drawing/2014/main" xmlns="" id="{9A3B317F-2701-467A-86AB-883798DF9538}"/>
            </a:ext>
          </a:extLst>
        </xdr:cNvPr>
        <xdr:cNvGrpSpPr/>
      </xdr:nvGrpSpPr>
      <xdr:grpSpPr>
        <a:xfrm>
          <a:off x="1510393" y="96912"/>
          <a:ext cx="8805171" cy="1053424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8770047B-803B-4DDD-A4D7-05E789BD3D9B}"/>
              </a:ext>
            </a:extLst>
          </xdr:cNvPr>
          <xdr:cNvSpPr txBox="1"/>
        </xdr:nvSpPr>
        <xdr:spPr>
          <a:xfrm>
            <a:off x="2735535" y="124549"/>
            <a:ext cx="7421836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9FE2EA98-97EE-4EE0-B149-18C14D959CD2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214314</xdr:colOff>
      <xdr:row>22</xdr:row>
      <xdr:rowOff>119061</xdr:rowOff>
    </xdr:from>
    <xdr:to>
      <xdr:col>5</xdr:col>
      <xdr:colOff>1360714</xdr:colOff>
      <xdr:row>33</xdr:row>
      <xdr:rowOff>112258</xdr:rowOff>
    </xdr:to>
    <xdr:graphicFrame macro="">
      <xdr:nvGraphicFramePr>
        <xdr:cNvPr id="7" name="5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8DDF5E35-8FF2-452F-BEB7-8EC4386039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6</xdr:col>
      <xdr:colOff>285751</xdr:colOff>
      <xdr:row>1</xdr:row>
      <xdr:rowOff>142875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0450286" cy="1136196"/>
        </a:xfrm>
        <a:prstGeom prst="rect">
          <a:avLst/>
        </a:prstGeom>
      </xdr:spPr>
    </xdr:pic>
    <xdr:clientData/>
  </xdr:twoCellAnchor>
  <xdr:twoCellAnchor>
    <xdr:from>
      <xdr:col>0</xdr:col>
      <xdr:colOff>236725</xdr:colOff>
      <xdr:row>38</xdr:row>
      <xdr:rowOff>92450</xdr:rowOff>
    </xdr:from>
    <xdr:to>
      <xdr:col>6</xdr:col>
      <xdr:colOff>68036</xdr:colOff>
      <xdr:row>51</xdr:row>
      <xdr:rowOff>190502</xdr:rowOff>
    </xdr:to>
    <xdr:graphicFrame macro="">
      <xdr:nvGraphicFramePr>
        <xdr:cNvPr id="2" name="1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1248751</xdr:colOff>
      <xdr:row>0</xdr:row>
      <xdr:rowOff>97334</xdr:rowOff>
    </xdr:from>
    <xdr:to>
      <xdr:col>5</xdr:col>
      <xdr:colOff>311102</xdr:colOff>
      <xdr:row>1</xdr:row>
      <xdr:rowOff>157015</xdr:rowOff>
    </xdr:to>
    <xdr:grpSp>
      <xdr:nvGrpSpPr>
        <xdr:cNvPr id="7" name="Grupo 6">
          <a:extLst>
            <a:ext uri="{FF2B5EF4-FFF2-40B4-BE49-F238E27FC236}">
              <a16:creationId xmlns:r="http://schemas.openxmlformats.org/officeDocument/2006/relationships" xmlns:a16="http://schemas.microsoft.com/office/drawing/2014/main" xmlns="" id="{866331A1-0849-447F-B56C-A08EA3BA5010}"/>
            </a:ext>
          </a:extLst>
        </xdr:cNvPr>
        <xdr:cNvGrpSpPr/>
      </xdr:nvGrpSpPr>
      <xdr:grpSpPr>
        <a:xfrm>
          <a:off x="1588930" y="97334"/>
          <a:ext cx="7825351" cy="1053002"/>
          <a:chOff x="2735535" y="124549"/>
          <a:chExt cx="8466597" cy="1047900"/>
        </a:xfrm>
      </xdr:grpSpPr>
      <xdr:sp macro="" textlink="">
        <xdr:nvSpPr>
          <xdr:cNvPr id="8" name="CuadroTexto 7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CAB0BF9D-BC28-4147-A4BB-07136DC79951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03894400-AF74-40F6-917E-3FDECD9822C1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0</xdr:colOff>
      <xdr:row>22</xdr:row>
      <xdr:rowOff>95250</xdr:rowOff>
    </xdr:from>
    <xdr:to>
      <xdr:col>6</xdr:col>
      <xdr:colOff>171490</xdr:colOff>
      <xdr:row>35</xdr:row>
      <xdr:rowOff>193303</xdr:rowOff>
    </xdr:to>
    <xdr:graphicFrame macro="">
      <xdr:nvGraphicFramePr>
        <xdr:cNvPr id="11" name="1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217714</xdr:colOff>
      <xdr:row>1</xdr:row>
      <xdr:rowOff>163286</xdr:rowOff>
    </xdr:to>
    <xdr:pic>
      <xdr:nvPicPr>
        <xdr:cNvPr id="12" name="Imagen 11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988893" cy="1156607"/>
        </a:xfrm>
        <a:prstGeom prst="rect">
          <a:avLst/>
        </a:prstGeom>
      </xdr:spPr>
    </xdr:pic>
    <xdr:clientData/>
  </xdr:twoCellAnchor>
  <xdr:twoCellAnchor>
    <xdr:from>
      <xdr:col>1</xdr:col>
      <xdr:colOff>2612586</xdr:colOff>
      <xdr:row>0</xdr:row>
      <xdr:rowOff>125090</xdr:rowOff>
    </xdr:from>
    <xdr:to>
      <xdr:col>10</xdr:col>
      <xdr:colOff>88645</xdr:colOff>
      <xdr:row>1</xdr:row>
      <xdr:rowOff>184229</xdr:rowOff>
    </xdr:to>
    <xdr:grpSp>
      <xdr:nvGrpSpPr>
        <xdr:cNvPr id="8" name="Grupo 7">
          <a:extLst>
            <a:ext uri="{FF2B5EF4-FFF2-40B4-BE49-F238E27FC236}">
              <a16:creationId xmlns:r="http://schemas.openxmlformats.org/officeDocument/2006/relationships" xmlns:a16="http://schemas.microsoft.com/office/drawing/2014/main" xmlns="" id="{7A354B2E-5016-467E-A1E2-94BC0AAF4227}"/>
            </a:ext>
          </a:extLst>
        </xdr:cNvPr>
        <xdr:cNvGrpSpPr/>
      </xdr:nvGrpSpPr>
      <xdr:grpSpPr>
        <a:xfrm>
          <a:off x="2952765" y="125090"/>
          <a:ext cx="9477559" cy="1052460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41C2AB50-FE8A-4250-98AC-955231373AB4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64074152-05F4-4CF1-A52E-ACA2FEA244D6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37</xdr:row>
      <xdr:rowOff>178593</xdr:rowOff>
    </xdr:from>
    <xdr:to>
      <xdr:col>16</xdr:col>
      <xdr:colOff>964406</xdr:colOff>
      <xdr:row>50</xdr:row>
      <xdr:rowOff>44054</xdr:rowOff>
    </xdr:to>
    <xdr:graphicFrame macro="">
      <xdr:nvGraphicFramePr>
        <xdr:cNvPr id="11" name="Gráfico 10">
          <a:extLst>
            <a:ext uri="{FF2B5EF4-FFF2-40B4-BE49-F238E27FC236}">
              <a16:creationId xmlns:r="http://schemas.openxmlformats.org/officeDocument/2006/relationships" xmlns:a16="http://schemas.microsoft.com/office/drawing/2014/main" xmlns="" id="{C9CBCD55-FBF7-49EF-BBF8-67AE8FDA49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217715</xdr:colOff>
      <xdr:row>22</xdr:row>
      <xdr:rowOff>0</xdr:rowOff>
    </xdr:from>
    <xdr:to>
      <xdr:col>17</xdr:col>
      <xdr:colOff>243228</xdr:colOff>
      <xdr:row>34</xdr:row>
      <xdr:rowOff>287282</xdr:rowOff>
    </xdr:to>
    <xdr:graphicFrame macro="">
      <xdr:nvGraphicFramePr>
        <xdr:cNvPr id="7" name="Gráfico 6">
          <a:extLst>
            <a:ext uri="{FF2B5EF4-FFF2-40B4-BE49-F238E27FC236}">
              <a16:creationId xmlns:r="http://schemas.openxmlformats.org/officeDocument/2006/relationships" xmlns:a16="http://schemas.microsoft.com/office/drawing/2014/main" xmlns="" id="{C9CBCD55-FBF7-49EF-BBF8-67AE8FDA49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258535</xdr:colOff>
      <xdr:row>52</xdr:row>
      <xdr:rowOff>381000</xdr:rowOff>
    </xdr:from>
    <xdr:to>
      <xdr:col>17</xdr:col>
      <xdr:colOff>122463</xdr:colOff>
      <xdr:row>73</xdr:row>
      <xdr:rowOff>68035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190502</xdr:colOff>
      <xdr:row>76</xdr:row>
      <xdr:rowOff>54429</xdr:rowOff>
    </xdr:from>
    <xdr:to>
      <xdr:col>17</xdr:col>
      <xdr:colOff>176892</xdr:colOff>
      <xdr:row>97</xdr:row>
      <xdr:rowOff>13607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1054099</xdr:colOff>
      <xdr:row>1</xdr:row>
      <xdr:rowOff>158750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342678" cy="1152071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40</xdr:row>
      <xdr:rowOff>11906</xdr:rowOff>
    </xdr:from>
    <xdr:to>
      <xdr:col>17</xdr:col>
      <xdr:colOff>19050</xdr:colOff>
      <xdr:row>54</xdr:row>
      <xdr:rowOff>95250</xdr:rowOff>
    </xdr:to>
    <xdr:graphicFrame macro="">
      <xdr:nvGraphicFramePr>
        <xdr:cNvPr id="4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E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2742187</xdr:colOff>
      <xdr:row>0</xdr:row>
      <xdr:rowOff>125251</xdr:rowOff>
    </xdr:from>
    <xdr:to>
      <xdr:col>10</xdr:col>
      <xdr:colOff>116466</xdr:colOff>
      <xdr:row>1</xdr:row>
      <xdr:rowOff>184229</xdr:rowOff>
    </xdr:to>
    <xdr:grpSp>
      <xdr:nvGrpSpPr>
        <xdr:cNvPr id="8" name="Grupo 7">
          <a:extLst>
            <a:ext uri="{FF2B5EF4-FFF2-40B4-BE49-F238E27FC236}">
              <a16:creationId xmlns:r="http://schemas.openxmlformats.org/officeDocument/2006/relationships" xmlns:a16="http://schemas.microsoft.com/office/drawing/2014/main" xmlns="" id="{BA17DB81-4E73-4825-93E1-581D1F0236DC}"/>
            </a:ext>
          </a:extLst>
        </xdr:cNvPr>
        <xdr:cNvGrpSpPr/>
      </xdr:nvGrpSpPr>
      <xdr:grpSpPr>
        <a:xfrm>
          <a:off x="3082366" y="125251"/>
          <a:ext cx="9947279" cy="1052299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99F5AFFA-42BB-4580-A9B4-8FBF2D06FF20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B641F015-B616-4265-83ED-F56FD7E7A5F9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0</xdr:colOff>
      <xdr:row>24</xdr:row>
      <xdr:rowOff>2</xdr:rowOff>
    </xdr:from>
    <xdr:to>
      <xdr:col>17</xdr:col>
      <xdr:colOff>19050</xdr:colOff>
      <xdr:row>37</xdr:row>
      <xdr:rowOff>349251</xdr:rowOff>
    </xdr:to>
    <xdr:graphicFrame macro="">
      <xdr:nvGraphicFramePr>
        <xdr:cNvPr id="7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E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16</xdr:col>
      <xdr:colOff>979715</xdr:colOff>
      <xdr:row>1</xdr:row>
      <xdr:rowOff>190500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9621500" cy="1183821"/>
        </a:xfrm>
        <a:prstGeom prst="rect">
          <a:avLst/>
        </a:prstGeom>
      </xdr:spPr>
    </xdr:pic>
    <xdr:clientData/>
  </xdr:twoCellAnchor>
  <xdr:twoCellAnchor>
    <xdr:from>
      <xdr:col>0</xdr:col>
      <xdr:colOff>152612</xdr:colOff>
      <xdr:row>11</xdr:row>
      <xdr:rowOff>345281</xdr:rowOff>
    </xdr:from>
    <xdr:to>
      <xdr:col>17</xdr:col>
      <xdr:colOff>11906</xdr:colOff>
      <xdr:row>26</xdr:row>
      <xdr:rowOff>177727</xdr:rowOff>
    </xdr:to>
    <xdr:graphicFrame macro="">
      <xdr:nvGraphicFramePr>
        <xdr:cNvPr id="4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2580733</xdr:colOff>
      <xdr:row>0</xdr:row>
      <xdr:rowOff>138698</xdr:rowOff>
    </xdr:from>
    <xdr:to>
      <xdr:col>10</xdr:col>
      <xdr:colOff>451654</xdr:colOff>
      <xdr:row>1</xdr:row>
      <xdr:rowOff>197837</xdr:rowOff>
    </xdr:to>
    <xdr:grpSp>
      <xdr:nvGrpSpPr>
        <xdr:cNvPr id="8" name="Grupo 7">
          <a:extLst>
            <a:ext uri="{FF2B5EF4-FFF2-40B4-BE49-F238E27FC236}">
              <a16:creationId xmlns:r="http://schemas.openxmlformats.org/officeDocument/2006/relationships" xmlns:a16="http://schemas.microsoft.com/office/drawing/2014/main" xmlns="" id="{488E491F-BE89-4CBC-8D8F-C8616A2CE728}"/>
            </a:ext>
          </a:extLst>
        </xdr:cNvPr>
        <xdr:cNvGrpSpPr/>
      </xdr:nvGrpSpPr>
      <xdr:grpSpPr>
        <a:xfrm>
          <a:off x="2920912" y="138698"/>
          <a:ext cx="9804385" cy="1052460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7FA005EB-0FD8-4E64-9057-7F1FD57DD42E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5ABC4388-57E3-441F-9E37-02A86BE3D3A1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0</xdr:colOff>
      <xdr:row>1</xdr:row>
      <xdr:rowOff>154781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866429" cy="1148102"/>
        </a:xfrm>
        <a:prstGeom prst="rect">
          <a:avLst/>
        </a:prstGeom>
      </xdr:spPr>
    </xdr:pic>
    <xdr:clientData/>
  </xdr:twoCellAnchor>
  <xdr:twoCellAnchor>
    <xdr:from>
      <xdr:col>0</xdr:col>
      <xdr:colOff>18768</xdr:colOff>
      <xdr:row>30</xdr:row>
      <xdr:rowOff>142875</xdr:rowOff>
    </xdr:from>
    <xdr:to>
      <xdr:col>17</xdr:col>
      <xdr:colOff>47625</xdr:colOff>
      <xdr:row>43</xdr:row>
      <xdr:rowOff>107155</xdr:rowOff>
    </xdr:to>
    <xdr:graphicFrame macro="">
      <xdr:nvGraphicFramePr>
        <xdr:cNvPr id="2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2704151</xdr:colOff>
      <xdr:row>0</xdr:row>
      <xdr:rowOff>124548</xdr:rowOff>
    </xdr:from>
    <xdr:to>
      <xdr:col>10</xdr:col>
      <xdr:colOff>430709</xdr:colOff>
      <xdr:row>1</xdr:row>
      <xdr:rowOff>184229</xdr:rowOff>
    </xdr:to>
    <xdr:grpSp>
      <xdr:nvGrpSpPr>
        <xdr:cNvPr id="7" name="Grupo 6">
          <a:extLst>
            <a:ext uri="{FF2B5EF4-FFF2-40B4-BE49-F238E27FC236}">
              <a16:creationId xmlns:r="http://schemas.openxmlformats.org/officeDocument/2006/relationships" xmlns:a16="http://schemas.microsoft.com/office/drawing/2014/main" xmlns="" id="{D8C4716C-B95B-4BA7-998B-5A4D250DAB30}"/>
            </a:ext>
          </a:extLst>
        </xdr:cNvPr>
        <xdr:cNvGrpSpPr/>
      </xdr:nvGrpSpPr>
      <xdr:grpSpPr>
        <a:xfrm>
          <a:off x="3044330" y="124548"/>
          <a:ext cx="9823308" cy="1053002"/>
          <a:chOff x="2735535" y="124549"/>
          <a:chExt cx="8466597" cy="1047900"/>
        </a:xfrm>
      </xdr:grpSpPr>
      <xdr:sp macro="" textlink="">
        <xdr:nvSpPr>
          <xdr:cNvPr id="8" name="CuadroTexto 7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CDE6DFE3-1F3B-48C5-AE52-E5922584C297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C9667263-DFB0-4866-A71A-0F79333CCDC6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17</xdr:col>
      <xdr:colOff>28857</xdr:colOff>
      <xdr:row>28</xdr:row>
      <xdr:rowOff>277244</xdr:rowOff>
    </xdr:to>
    <xdr:graphicFrame macro="">
      <xdr:nvGraphicFramePr>
        <xdr:cNvPr id="11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0</xdr:colOff>
      <xdr:row>1</xdr:row>
      <xdr:rowOff>130968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743964" cy="112428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11567</xdr:rowOff>
    </xdr:from>
    <xdr:to>
      <xdr:col>16</xdr:col>
      <xdr:colOff>669812</xdr:colOff>
      <xdr:row>41</xdr:row>
      <xdr:rowOff>359229</xdr:rowOff>
    </xdr:to>
    <xdr:graphicFrame macro="">
      <xdr:nvGraphicFramePr>
        <xdr:cNvPr id="5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76E5BCA9-C21E-48EB-AA18-D5B4E2C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2614593</xdr:colOff>
      <xdr:row>0</xdr:row>
      <xdr:rowOff>124548</xdr:rowOff>
    </xdr:from>
    <xdr:to>
      <xdr:col>10</xdr:col>
      <xdr:colOff>179360</xdr:colOff>
      <xdr:row>1</xdr:row>
      <xdr:rowOff>184229</xdr:rowOff>
    </xdr:to>
    <xdr:grpSp>
      <xdr:nvGrpSpPr>
        <xdr:cNvPr id="8" name="Grupo 7">
          <a:extLst>
            <a:ext uri="{FF2B5EF4-FFF2-40B4-BE49-F238E27FC236}">
              <a16:creationId xmlns:r="http://schemas.openxmlformats.org/officeDocument/2006/relationships" xmlns:a16="http://schemas.microsoft.com/office/drawing/2014/main" xmlns="" id="{597853AA-1FDF-48D9-BDE4-55DB55ECFFE4}"/>
            </a:ext>
          </a:extLst>
        </xdr:cNvPr>
        <xdr:cNvGrpSpPr/>
      </xdr:nvGrpSpPr>
      <xdr:grpSpPr>
        <a:xfrm>
          <a:off x="2954772" y="124548"/>
          <a:ext cx="9539052" cy="1053002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7B260F0A-C153-43A4-A032-CFF84C796E8C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B4792CC0-5F7A-414E-9CF6-C3D8B37169EE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17</xdr:row>
      <xdr:rowOff>364672</xdr:rowOff>
    </xdr:from>
    <xdr:to>
      <xdr:col>16</xdr:col>
      <xdr:colOff>664369</xdr:colOff>
      <xdr:row>28</xdr:row>
      <xdr:rowOff>293233</xdr:rowOff>
    </xdr:to>
    <xdr:graphicFrame macro="">
      <xdr:nvGraphicFramePr>
        <xdr:cNvPr id="7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76E5BCA9-C21E-48EB-AA18-D5B4E2C6D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0</xdr:colOff>
      <xdr:row>1</xdr:row>
      <xdr:rowOff>154781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771179" cy="114810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412748</xdr:rowOff>
    </xdr:from>
    <xdr:to>
      <xdr:col>17</xdr:col>
      <xdr:colOff>571500</xdr:colOff>
      <xdr:row>43</xdr:row>
      <xdr:rowOff>238125</xdr:rowOff>
    </xdr:to>
    <xdr:graphicFrame macro="">
      <xdr:nvGraphicFramePr>
        <xdr:cNvPr id="5" name="15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2698007</xdr:colOff>
      <xdr:row>0</xdr:row>
      <xdr:rowOff>110941</xdr:rowOff>
    </xdr:from>
    <xdr:to>
      <xdr:col>10</xdr:col>
      <xdr:colOff>555126</xdr:colOff>
      <xdr:row>1</xdr:row>
      <xdr:rowOff>170622</xdr:rowOff>
    </xdr:to>
    <xdr:grpSp>
      <xdr:nvGrpSpPr>
        <xdr:cNvPr id="8" name="Grupo 7">
          <a:extLst>
            <a:ext uri="{FF2B5EF4-FFF2-40B4-BE49-F238E27FC236}">
              <a16:creationId xmlns:r="http://schemas.openxmlformats.org/officeDocument/2006/relationships" xmlns:a16="http://schemas.microsoft.com/office/drawing/2014/main" xmlns="" id="{E1A5C1D9-4CD2-4475-BA27-A516C7FEF923}"/>
            </a:ext>
          </a:extLst>
        </xdr:cNvPr>
        <xdr:cNvGrpSpPr/>
      </xdr:nvGrpSpPr>
      <xdr:grpSpPr>
        <a:xfrm>
          <a:off x="3038186" y="110941"/>
          <a:ext cx="9858619" cy="1053002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E20E0659-E200-4099-9C31-7009D2728396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6F1C7EFD-BC7B-492C-860A-CB0CFD6C53F9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17</xdr:col>
      <xdr:colOff>571500</xdr:colOff>
      <xdr:row>27</xdr:row>
      <xdr:rowOff>464913</xdr:rowOff>
    </xdr:to>
    <xdr:graphicFrame macro="">
      <xdr:nvGraphicFramePr>
        <xdr:cNvPr id="7" name="15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22679</xdr:colOff>
      <xdr:row>1</xdr:row>
      <xdr:rowOff>136072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227143" cy="112259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</xdr:row>
      <xdr:rowOff>47624</xdr:rowOff>
    </xdr:from>
    <xdr:to>
      <xdr:col>18</xdr:col>
      <xdr:colOff>38100</xdr:colOff>
      <xdr:row>71</xdr:row>
      <xdr:rowOff>226217</xdr:rowOff>
    </xdr:to>
    <xdr:graphicFrame macro="">
      <xdr:nvGraphicFramePr>
        <xdr:cNvPr id="4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2052746</xdr:colOff>
      <xdr:row>0</xdr:row>
      <xdr:rowOff>125090</xdr:rowOff>
    </xdr:from>
    <xdr:to>
      <xdr:col>11</xdr:col>
      <xdr:colOff>60662</xdr:colOff>
      <xdr:row>1</xdr:row>
      <xdr:rowOff>184229</xdr:rowOff>
    </xdr:to>
    <xdr:grpSp>
      <xdr:nvGrpSpPr>
        <xdr:cNvPr id="8" name="Grupo 7">
          <a:extLst>
            <a:ext uri="{FF2B5EF4-FFF2-40B4-BE49-F238E27FC236}">
              <a16:creationId xmlns:r="http://schemas.openxmlformats.org/officeDocument/2006/relationships" xmlns:a16="http://schemas.microsoft.com/office/drawing/2014/main" xmlns="" id="{E247F08D-0947-498F-BEBF-10323BDDB565}"/>
            </a:ext>
          </a:extLst>
        </xdr:cNvPr>
        <xdr:cNvGrpSpPr/>
      </xdr:nvGrpSpPr>
      <xdr:grpSpPr>
        <a:xfrm>
          <a:off x="3304603" y="125090"/>
          <a:ext cx="10580916" cy="1052460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B9CB54E9-A7FF-4CFF-91FA-6C535BEBD835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F433F03F-53A7-4F79-9F99-9546121EDD77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42</xdr:row>
      <xdr:rowOff>0</xdr:rowOff>
    </xdr:from>
    <xdr:to>
      <xdr:col>18</xdr:col>
      <xdr:colOff>38100</xdr:colOff>
      <xdr:row>55</xdr:row>
      <xdr:rowOff>178593</xdr:rowOff>
    </xdr:to>
    <xdr:graphicFrame macro="">
      <xdr:nvGraphicFramePr>
        <xdr:cNvPr id="7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0</xdr:colOff>
      <xdr:row>1</xdr:row>
      <xdr:rowOff>154781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982214" cy="1148102"/>
        </a:xfrm>
        <a:prstGeom prst="rect">
          <a:avLst/>
        </a:prstGeom>
      </xdr:spPr>
    </xdr:pic>
    <xdr:clientData/>
  </xdr:twoCellAnchor>
  <xdr:twoCellAnchor>
    <xdr:from>
      <xdr:col>0</xdr:col>
      <xdr:colOff>272143</xdr:colOff>
      <xdr:row>64</xdr:row>
      <xdr:rowOff>44222</xdr:rowOff>
    </xdr:from>
    <xdr:to>
      <xdr:col>17</xdr:col>
      <xdr:colOff>615157</xdr:colOff>
      <xdr:row>84</xdr:row>
      <xdr:rowOff>68035</xdr:rowOff>
    </xdr:to>
    <xdr:graphicFrame macro="">
      <xdr:nvGraphicFramePr>
        <xdr:cNvPr id="2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89BA1502-4D16-46B1-844A-26FEC8E274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2037213</xdr:colOff>
      <xdr:row>0</xdr:row>
      <xdr:rowOff>124548</xdr:rowOff>
    </xdr:from>
    <xdr:to>
      <xdr:col>11</xdr:col>
      <xdr:colOff>110557</xdr:colOff>
      <xdr:row>1</xdr:row>
      <xdr:rowOff>184229</xdr:rowOff>
    </xdr:to>
    <xdr:grpSp>
      <xdr:nvGrpSpPr>
        <xdr:cNvPr id="5" name="Grupo 4">
          <a:extLst>
            <a:ext uri="{FF2B5EF4-FFF2-40B4-BE49-F238E27FC236}">
              <a16:creationId xmlns:r="http://schemas.openxmlformats.org/officeDocument/2006/relationships" xmlns:a16="http://schemas.microsoft.com/office/drawing/2014/main" xmlns="" id="{0AEFB319-A45C-4A18-AA61-DC645D1161CE}"/>
            </a:ext>
          </a:extLst>
        </xdr:cNvPr>
        <xdr:cNvGrpSpPr/>
      </xdr:nvGrpSpPr>
      <xdr:grpSpPr>
        <a:xfrm>
          <a:off x="3234642" y="124548"/>
          <a:ext cx="10428629" cy="1053002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B5F3A75A-8C63-4BF1-96C7-B3D21B91793B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3463E342-765C-4433-A73F-57B50554EB88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-1</xdr:colOff>
      <xdr:row>42</xdr:row>
      <xdr:rowOff>43090</xdr:rowOff>
    </xdr:from>
    <xdr:to>
      <xdr:col>17</xdr:col>
      <xdr:colOff>683192</xdr:colOff>
      <xdr:row>62</xdr:row>
      <xdr:rowOff>75973</xdr:rowOff>
    </xdr:to>
    <xdr:graphicFrame macro="">
      <xdr:nvGraphicFramePr>
        <xdr:cNvPr id="9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89BA1502-4D16-46B1-844A-26FEC8E274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6349</xdr:colOff>
      <xdr:row>1</xdr:row>
      <xdr:rowOff>166687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771178" cy="116000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1226</xdr:rowOff>
    </xdr:from>
    <xdr:to>
      <xdr:col>17</xdr:col>
      <xdr:colOff>206375</xdr:colOff>
      <xdr:row>32</xdr:row>
      <xdr:rowOff>79376</xdr:rowOff>
    </xdr:to>
    <xdr:graphicFrame macro="">
      <xdr:nvGraphicFramePr>
        <xdr:cNvPr id="2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3C93E767-C703-4C0D-8B7D-B7E1FEBDE1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2666835</xdr:colOff>
      <xdr:row>0</xdr:row>
      <xdr:rowOff>124548</xdr:rowOff>
    </xdr:from>
    <xdr:to>
      <xdr:col>10</xdr:col>
      <xdr:colOff>371621</xdr:colOff>
      <xdr:row>1</xdr:row>
      <xdr:rowOff>184229</xdr:rowOff>
    </xdr:to>
    <xdr:grpSp>
      <xdr:nvGrpSpPr>
        <xdr:cNvPr id="5" name="Grupo 4">
          <a:extLst>
            <a:ext uri="{FF2B5EF4-FFF2-40B4-BE49-F238E27FC236}">
              <a16:creationId xmlns:r="http://schemas.openxmlformats.org/officeDocument/2006/relationships" xmlns:a16="http://schemas.microsoft.com/office/drawing/2014/main" xmlns="" id="{DB0D88DC-2218-4F32-92E1-76D042309D59}"/>
            </a:ext>
          </a:extLst>
        </xdr:cNvPr>
        <xdr:cNvGrpSpPr/>
      </xdr:nvGrpSpPr>
      <xdr:grpSpPr>
        <a:xfrm>
          <a:off x="3007014" y="124548"/>
          <a:ext cx="9706286" cy="1053002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62FCBE48-86F5-427E-B5F5-7F772C68631C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39D4C499-EB44-4897-AD19-0F4A0EEA99F0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35</xdr:row>
      <xdr:rowOff>115662</xdr:rowOff>
    </xdr:from>
    <xdr:to>
      <xdr:col>17</xdr:col>
      <xdr:colOff>145143</xdr:colOff>
      <xdr:row>50</xdr:row>
      <xdr:rowOff>47624</xdr:rowOff>
    </xdr:to>
    <xdr:graphicFrame macro="">
      <xdr:nvGraphicFramePr>
        <xdr:cNvPr id="9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3C93E767-C703-4C0D-8B7D-B7E1FEBDE1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1061356</xdr:colOff>
      <xdr:row>1</xdr:row>
      <xdr:rowOff>154781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254356" cy="114810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</xdr:row>
      <xdr:rowOff>333375</xdr:rowOff>
    </xdr:from>
    <xdr:to>
      <xdr:col>17</xdr:col>
      <xdr:colOff>1023937</xdr:colOff>
      <xdr:row>89</xdr:row>
      <xdr:rowOff>95249</xdr:rowOff>
    </xdr:to>
    <xdr:graphicFrame macro="">
      <xdr:nvGraphicFramePr>
        <xdr:cNvPr id="2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6EB8CC1-4529-4DA6-AB87-3F91ADA98E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2023172</xdr:colOff>
      <xdr:row>0</xdr:row>
      <xdr:rowOff>124548</xdr:rowOff>
    </xdr:from>
    <xdr:to>
      <xdr:col>10</xdr:col>
      <xdr:colOff>999555</xdr:colOff>
      <xdr:row>1</xdr:row>
      <xdr:rowOff>184229</xdr:rowOff>
    </xdr:to>
    <xdr:grpSp>
      <xdr:nvGrpSpPr>
        <xdr:cNvPr id="5" name="Grupo 4">
          <a:extLst>
            <a:ext uri="{FF2B5EF4-FFF2-40B4-BE49-F238E27FC236}">
              <a16:creationId xmlns:r="http://schemas.openxmlformats.org/officeDocument/2006/relationships" xmlns:a16="http://schemas.microsoft.com/office/drawing/2014/main" xmlns="" id="{90B5AC67-137F-4CAF-9FB2-98060A06863D}"/>
            </a:ext>
          </a:extLst>
        </xdr:cNvPr>
        <xdr:cNvGrpSpPr/>
      </xdr:nvGrpSpPr>
      <xdr:grpSpPr>
        <a:xfrm>
          <a:off x="3275029" y="124548"/>
          <a:ext cx="10488026" cy="1053002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0C211A7F-9211-4BDD-8398-4467040DE312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DA3AB712-9751-4DB8-B876-F0F937C140D4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59</xdr:row>
      <xdr:rowOff>0</xdr:rowOff>
    </xdr:from>
    <xdr:to>
      <xdr:col>17</xdr:col>
      <xdr:colOff>1023937</xdr:colOff>
      <xdr:row>72</xdr:row>
      <xdr:rowOff>183695</xdr:rowOff>
    </xdr:to>
    <xdr:graphicFrame macro="">
      <xdr:nvGraphicFramePr>
        <xdr:cNvPr id="9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6EB8CC1-4529-4DA6-AB87-3F91ADA98E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0</xdr:colOff>
      <xdr:row>1</xdr:row>
      <xdr:rowOff>130968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982214" cy="112428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</xdr:row>
      <xdr:rowOff>382369</xdr:rowOff>
    </xdr:from>
    <xdr:to>
      <xdr:col>17</xdr:col>
      <xdr:colOff>508226</xdr:colOff>
      <xdr:row>105</xdr:row>
      <xdr:rowOff>260918</xdr:rowOff>
    </xdr:to>
    <xdr:graphicFrame macro="">
      <xdr:nvGraphicFramePr>
        <xdr:cNvPr id="2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B84FD0DB-4D25-42D9-A96D-965A837D35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1995619</xdr:colOff>
      <xdr:row>0</xdr:row>
      <xdr:rowOff>83726</xdr:rowOff>
    </xdr:from>
    <xdr:to>
      <xdr:col>10</xdr:col>
      <xdr:colOff>1005133</xdr:colOff>
      <xdr:row>1</xdr:row>
      <xdr:rowOff>143407</xdr:rowOff>
    </xdr:to>
    <xdr:grpSp>
      <xdr:nvGrpSpPr>
        <xdr:cNvPr id="5" name="Grupo 4">
          <a:extLst>
            <a:ext uri="{FF2B5EF4-FFF2-40B4-BE49-F238E27FC236}">
              <a16:creationId xmlns:r="http://schemas.openxmlformats.org/officeDocument/2006/relationships" xmlns:a16="http://schemas.microsoft.com/office/drawing/2014/main" xmlns="" id="{14933308-141F-4314-ADD2-E76AEF157107}"/>
            </a:ext>
          </a:extLst>
        </xdr:cNvPr>
        <xdr:cNvGrpSpPr/>
      </xdr:nvGrpSpPr>
      <xdr:grpSpPr>
        <a:xfrm>
          <a:off x="3193048" y="83726"/>
          <a:ext cx="10303442" cy="1053002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761AD800-B4DF-423A-905B-8CC99B132D67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EA0193DA-B5A6-4988-84C0-9AD72BDDA9DB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57</xdr:row>
      <xdr:rowOff>391886</xdr:rowOff>
    </xdr:from>
    <xdr:to>
      <xdr:col>17</xdr:col>
      <xdr:colOff>486455</xdr:colOff>
      <xdr:row>80</xdr:row>
      <xdr:rowOff>267713</xdr:rowOff>
    </xdr:to>
    <xdr:graphicFrame macro="">
      <xdr:nvGraphicFramePr>
        <xdr:cNvPr id="10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B84FD0DB-4D25-42D9-A96D-965A837D35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299357</xdr:colOff>
      <xdr:row>1</xdr:row>
      <xdr:rowOff>130968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410714" cy="112428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214312</xdr:rowOff>
    </xdr:from>
    <xdr:to>
      <xdr:col>17</xdr:col>
      <xdr:colOff>612321</xdr:colOff>
      <xdr:row>56</xdr:row>
      <xdr:rowOff>250031</xdr:rowOff>
    </xdr:to>
    <xdr:graphicFrame macro="">
      <xdr:nvGraphicFramePr>
        <xdr:cNvPr id="4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D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2723355</xdr:colOff>
      <xdr:row>0</xdr:row>
      <xdr:rowOff>97333</xdr:rowOff>
    </xdr:from>
    <xdr:to>
      <xdr:col>10</xdr:col>
      <xdr:colOff>229342</xdr:colOff>
      <xdr:row>1</xdr:row>
      <xdr:rowOff>157014</xdr:rowOff>
    </xdr:to>
    <xdr:grpSp>
      <xdr:nvGrpSpPr>
        <xdr:cNvPr id="8" name="Grupo 7">
          <a:extLst>
            <a:ext uri="{FF2B5EF4-FFF2-40B4-BE49-F238E27FC236}">
              <a16:creationId xmlns:r="http://schemas.openxmlformats.org/officeDocument/2006/relationships" xmlns:a16="http://schemas.microsoft.com/office/drawing/2014/main" xmlns="" id="{67A1A2D5-5550-43F7-A0DE-80415603A687}"/>
            </a:ext>
          </a:extLst>
        </xdr:cNvPr>
        <xdr:cNvGrpSpPr/>
      </xdr:nvGrpSpPr>
      <xdr:grpSpPr>
        <a:xfrm>
          <a:off x="3063534" y="97333"/>
          <a:ext cx="9847665" cy="1053002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5B9D4062-AF6C-40D6-B778-EF584D7A6CE2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86D79DDE-07F0-4181-8601-C9A1DF10D18D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24</xdr:row>
      <xdr:rowOff>0</xdr:rowOff>
    </xdr:from>
    <xdr:to>
      <xdr:col>17</xdr:col>
      <xdr:colOff>503464</xdr:colOff>
      <xdr:row>39</xdr:row>
      <xdr:rowOff>35719</xdr:rowOff>
    </xdr:to>
    <xdr:graphicFrame macro="">
      <xdr:nvGraphicFramePr>
        <xdr:cNvPr id="7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D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204106</xdr:colOff>
      <xdr:row>1</xdr:row>
      <xdr:rowOff>107156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322392" cy="1100477"/>
        </a:xfrm>
        <a:prstGeom prst="rect">
          <a:avLst/>
        </a:prstGeom>
      </xdr:spPr>
    </xdr:pic>
    <xdr:clientData/>
  </xdr:twoCellAnchor>
  <xdr:twoCellAnchor>
    <xdr:from>
      <xdr:col>1</xdr:col>
      <xdr:colOff>71437</xdr:colOff>
      <xdr:row>42</xdr:row>
      <xdr:rowOff>126421</xdr:rowOff>
    </xdr:from>
    <xdr:to>
      <xdr:col>18</xdr:col>
      <xdr:colOff>392906</xdr:colOff>
      <xdr:row>53</xdr:row>
      <xdr:rowOff>369093</xdr:rowOff>
    </xdr:to>
    <xdr:graphicFrame macro="">
      <xdr:nvGraphicFramePr>
        <xdr:cNvPr id="2" name="12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DE597BA-E7C6-4824-8464-6CC5E37FE2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2028492</xdr:colOff>
      <xdr:row>0</xdr:row>
      <xdr:rowOff>83726</xdr:rowOff>
    </xdr:from>
    <xdr:to>
      <xdr:col>11</xdr:col>
      <xdr:colOff>35433</xdr:colOff>
      <xdr:row>1</xdr:row>
      <xdr:rowOff>143407</xdr:rowOff>
    </xdr:to>
    <xdr:grpSp>
      <xdr:nvGrpSpPr>
        <xdr:cNvPr id="5" name="Grupo 4">
          <a:extLst>
            <a:ext uri="{FF2B5EF4-FFF2-40B4-BE49-F238E27FC236}">
              <a16:creationId xmlns:r="http://schemas.openxmlformats.org/officeDocument/2006/relationships" xmlns:a16="http://schemas.microsoft.com/office/drawing/2014/main" xmlns="" id="{E08E3459-049E-4ACB-8F43-6F1BE80FA28B}"/>
            </a:ext>
          </a:extLst>
        </xdr:cNvPr>
        <xdr:cNvGrpSpPr/>
      </xdr:nvGrpSpPr>
      <xdr:grpSpPr>
        <a:xfrm>
          <a:off x="3239528" y="83726"/>
          <a:ext cx="10484691" cy="1053002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17FB50BB-71EA-4213-AB57-746D43CB261A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70D078AB-F78D-4A8D-9067-D12AB3C5164F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0</xdr:colOff>
      <xdr:row>28</xdr:row>
      <xdr:rowOff>0</xdr:rowOff>
    </xdr:from>
    <xdr:to>
      <xdr:col>18</xdr:col>
      <xdr:colOff>321469</xdr:colOff>
      <xdr:row>39</xdr:row>
      <xdr:rowOff>242672</xdr:rowOff>
    </xdr:to>
    <xdr:graphicFrame macro="">
      <xdr:nvGraphicFramePr>
        <xdr:cNvPr id="9" name="12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DE597BA-E7C6-4824-8464-6CC5E37FE2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1</xdr:row>
      <xdr:rowOff>166687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212286" cy="1160008"/>
        </a:xfrm>
        <a:prstGeom prst="rect">
          <a:avLst/>
        </a:prstGeom>
      </xdr:spPr>
    </xdr:pic>
    <xdr:clientData/>
  </xdr:twoCellAnchor>
  <xdr:twoCellAnchor>
    <xdr:from>
      <xdr:col>1</xdr:col>
      <xdr:colOff>214311</xdr:colOff>
      <xdr:row>28</xdr:row>
      <xdr:rowOff>166687</xdr:rowOff>
    </xdr:from>
    <xdr:to>
      <xdr:col>7</xdr:col>
      <xdr:colOff>47623</xdr:colOff>
      <xdr:row>46</xdr:row>
      <xdr:rowOff>206375</xdr:rowOff>
    </xdr:to>
    <xdr:graphicFrame macro="">
      <xdr:nvGraphicFramePr>
        <xdr:cNvPr id="2" name="7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A894B567-1452-43F4-9F0C-01D3CC4632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314004</xdr:colOff>
      <xdr:row>0</xdr:row>
      <xdr:rowOff>97333</xdr:rowOff>
    </xdr:from>
    <xdr:to>
      <xdr:col>4</xdr:col>
      <xdr:colOff>974647</xdr:colOff>
      <xdr:row>1</xdr:row>
      <xdr:rowOff>157014</xdr:rowOff>
    </xdr:to>
    <xdr:grpSp>
      <xdr:nvGrpSpPr>
        <xdr:cNvPr id="5" name="Grupo 4">
          <a:extLst>
            <a:ext uri="{FF2B5EF4-FFF2-40B4-BE49-F238E27FC236}">
              <a16:creationId xmlns:r="http://schemas.openxmlformats.org/officeDocument/2006/relationships" xmlns:a16="http://schemas.microsoft.com/office/drawing/2014/main" xmlns="" id="{9AAB51F7-3AF6-40EA-A384-87D600641A7A}"/>
            </a:ext>
          </a:extLst>
        </xdr:cNvPr>
        <xdr:cNvGrpSpPr/>
      </xdr:nvGrpSpPr>
      <xdr:grpSpPr>
        <a:xfrm>
          <a:off x="1701933" y="97333"/>
          <a:ext cx="7300928" cy="1053002"/>
          <a:chOff x="2735534" y="124549"/>
          <a:chExt cx="8466598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27A78E87-8CDE-415F-B752-085E060C9BC3}"/>
              </a:ext>
            </a:extLst>
          </xdr:cNvPr>
          <xdr:cNvSpPr txBox="1"/>
        </xdr:nvSpPr>
        <xdr:spPr>
          <a:xfrm>
            <a:off x="2735534" y="124549"/>
            <a:ext cx="6509160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912347DE-1BCD-4BFA-8D14-7E5AA25C39B2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222254</xdr:colOff>
      <xdr:row>47</xdr:row>
      <xdr:rowOff>397783</xdr:rowOff>
    </xdr:from>
    <xdr:to>
      <xdr:col>7</xdr:col>
      <xdr:colOff>639539</xdr:colOff>
      <xdr:row>64</xdr:row>
      <xdr:rowOff>14969</xdr:rowOff>
    </xdr:to>
    <xdr:graphicFrame macro="">
      <xdr:nvGraphicFramePr>
        <xdr:cNvPr id="10" name="Gráfico 9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0</xdr:colOff>
      <xdr:row>1</xdr:row>
      <xdr:rowOff>154781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118286" cy="114810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126421</xdr:rowOff>
    </xdr:from>
    <xdr:to>
      <xdr:col>17</xdr:col>
      <xdr:colOff>964406</xdr:colOff>
      <xdr:row>63</xdr:row>
      <xdr:rowOff>369093</xdr:rowOff>
    </xdr:to>
    <xdr:graphicFrame macro="">
      <xdr:nvGraphicFramePr>
        <xdr:cNvPr id="13" name="12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4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1991949</xdr:colOff>
      <xdr:row>0</xdr:row>
      <xdr:rowOff>97333</xdr:rowOff>
    </xdr:from>
    <xdr:to>
      <xdr:col>10</xdr:col>
      <xdr:colOff>1030991</xdr:colOff>
      <xdr:row>1</xdr:row>
      <xdr:rowOff>157014</xdr:rowOff>
    </xdr:to>
    <xdr:grpSp>
      <xdr:nvGrpSpPr>
        <xdr:cNvPr id="7" name="Grupo 6">
          <a:extLst>
            <a:ext uri="{FF2B5EF4-FFF2-40B4-BE49-F238E27FC236}">
              <a16:creationId xmlns:r="http://schemas.openxmlformats.org/officeDocument/2006/relationships" xmlns:a16="http://schemas.microsoft.com/office/drawing/2014/main" xmlns="" id="{C8C460D9-FC87-426D-83E1-25DB0A8D42F6}"/>
            </a:ext>
          </a:extLst>
        </xdr:cNvPr>
        <xdr:cNvGrpSpPr/>
      </xdr:nvGrpSpPr>
      <xdr:grpSpPr>
        <a:xfrm>
          <a:off x="3202985" y="97333"/>
          <a:ext cx="10455435" cy="1053002"/>
          <a:chOff x="2735535" y="124549"/>
          <a:chExt cx="8466597" cy="1047900"/>
        </a:xfrm>
      </xdr:grpSpPr>
      <xdr:sp macro="" textlink="">
        <xdr:nvSpPr>
          <xdr:cNvPr id="8" name="CuadroTexto 7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0D9EE2F1-E242-4291-87F1-0FEF724F5FB7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4DBF2951-382B-4BB9-B046-63C9ADE0CEEB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0</xdr:colOff>
      <xdr:row>38</xdr:row>
      <xdr:rowOff>0</xdr:rowOff>
    </xdr:from>
    <xdr:to>
      <xdr:col>18</xdr:col>
      <xdr:colOff>243228</xdr:colOff>
      <xdr:row>49</xdr:row>
      <xdr:rowOff>242672</xdr:rowOff>
    </xdr:to>
    <xdr:graphicFrame macro="">
      <xdr:nvGraphicFramePr>
        <xdr:cNvPr id="11" name="12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136070</xdr:colOff>
      <xdr:row>1</xdr:row>
      <xdr:rowOff>163286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48356" cy="1156607"/>
        </a:xfrm>
        <a:prstGeom prst="rect">
          <a:avLst/>
        </a:prstGeom>
      </xdr:spPr>
    </xdr:pic>
    <xdr:clientData/>
  </xdr:twoCellAnchor>
  <xdr:twoCellAnchor>
    <xdr:from>
      <xdr:col>1</xdr:col>
      <xdr:colOff>79943</xdr:colOff>
      <xdr:row>59</xdr:row>
      <xdr:rowOff>435430</xdr:rowOff>
    </xdr:from>
    <xdr:to>
      <xdr:col>7</xdr:col>
      <xdr:colOff>181997</xdr:colOff>
      <xdr:row>78</xdr:row>
      <xdr:rowOff>137772</xdr:rowOff>
    </xdr:to>
    <xdr:graphicFrame macro="">
      <xdr:nvGraphicFramePr>
        <xdr:cNvPr id="5" name="7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61A3980E-9BCC-47FC-9A32-C7BC5EA730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273242</xdr:colOff>
      <xdr:row>0</xdr:row>
      <xdr:rowOff>97875</xdr:rowOff>
    </xdr:from>
    <xdr:to>
      <xdr:col>5</xdr:col>
      <xdr:colOff>112512</xdr:colOff>
      <xdr:row>1</xdr:row>
      <xdr:rowOff>157014</xdr:rowOff>
    </xdr:to>
    <xdr:grpSp>
      <xdr:nvGrpSpPr>
        <xdr:cNvPr id="8" name="Grupo 7">
          <a:extLst>
            <a:ext uri="{FF2B5EF4-FFF2-40B4-BE49-F238E27FC236}">
              <a16:creationId xmlns:r="http://schemas.openxmlformats.org/officeDocument/2006/relationships" xmlns:a16="http://schemas.microsoft.com/office/drawing/2014/main" xmlns="" id="{20E864E1-9D37-4AB1-8322-6D627BCBB82F}"/>
            </a:ext>
          </a:extLst>
        </xdr:cNvPr>
        <xdr:cNvGrpSpPr/>
      </xdr:nvGrpSpPr>
      <xdr:grpSpPr>
        <a:xfrm>
          <a:off x="1661171" y="97875"/>
          <a:ext cx="7540912" cy="1052460"/>
          <a:chOff x="2735534" y="124549"/>
          <a:chExt cx="8466598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AA333AFA-5C14-48E3-AF40-7D9F1B2085E9}"/>
              </a:ext>
            </a:extLst>
          </xdr:cNvPr>
          <xdr:cNvSpPr txBox="1"/>
        </xdr:nvSpPr>
        <xdr:spPr>
          <a:xfrm>
            <a:off x="2735534" y="124549"/>
            <a:ext cx="6509160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D50F6311-CBF7-4EA2-BFF5-FC07797FC975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190501</xdr:colOff>
      <xdr:row>37</xdr:row>
      <xdr:rowOff>462644</xdr:rowOff>
    </xdr:from>
    <xdr:to>
      <xdr:col>7</xdr:col>
      <xdr:colOff>292555</xdr:colOff>
      <xdr:row>57</xdr:row>
      <xdr:rowOff>42522</xdr:rowOff>
    </xdr:to>
    <xdr:graphicFrame macro="">
      <xdr:nvGraphicFramePr>
        <xdr:cNvPr id="7" name="7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61A3980E-9BCC-47FC-9A32-C7BC5EA730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217714</xdr:colOff>
      <xdr:row>1</xdr:row>
      <xdr:rowOff>142875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961678" cy="1136196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30</xdr:row>
      <xdr:rowOff>166688</xdr:rowOff>
    </xdr:from>
    <xdr:to>
      <xdr:col>17</xdr:col>
      <xdr:colOff>639537</xdr:colOff>
      <xdr:row>42</xdr:row>
      <xdr:rowOff>214313</xdr:rowOff>
    </xdr:to>
    <xdr:graphicFrame macro="">
      <xdr:nvGraphicFramePr>
        <xdr:cNvPr id="4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2615592</xdr:colOff>
      <xdr:row>0</xdr:row>
      <xdr:rowOff>83726</xdr:rowOff>
    </xdr:from>
    <xdr:to>
      <xdr:col>10</xdr:col>
      <xdr:colOff>408757</xdr:colOff>
      <xdr:row>1</xdr:row>
      <xdr:rowOff>143407</xdr:rowOff>
    </xdr:to>
    <xdr:grpSp>
      <xdr:nvGrpSpPr>
        <xdr:cNvPr id="8" name="Grupo 7">
          <a:extLst>
            <a:ext uri="{FF2B5EF4-FFF2-40B4-BE49-F238E27FC236}">
              <a16:creationId xmlns:r="http://schemas.openxmlformats.org/officeDocument/2006/relationships" xmlns:a16="http://schemas.microsoft.com/office/drawing/2014/main" xmlns="" id="{041D2F43-1BE2-40CC-BB4A-28A0A048FD3D}"/>
            </a:ext>
          </a:extLst>
        </xdr:cNvPr>
        <xdr:cNvGrpSpPr/>
      </xdr:nvGrpSpPr>
      <xdr:grpSpPr>
        <a:xfrm>
          <a:off x="2955771" y="83726"/>
          <a:ext cx="9767450" cy="1053002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3416285B-050F-4A66-B8A8-B46FBA7D074E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FF85CAB5-686F-415A-8A03-D7EFD8F25815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16</xdr:row>
      <xdr:rowOff>0</xdr:rowOff>
    </xdr:from>
    <xdr:to>
      <xdr:col>17</xdr:col>
      <xdr:colOff>625929</xdr:colOff>
      <xdr:row>28</xdr:row>
      <xdr:rowOff>47625</xdr:rowOff>
    </xdr:to>
    <xdr:graphicFrame macro="">
      <xdr:nvGraphicFramePr>
        <xdr:cNvPr id="7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6</xdr:col>
      <xdr:colOff>1</xdr:colOff>
      <xdr:row>1</xdr:row>
      <xdr:rowOff>130968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0164536" cy="112428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180751</xdr:rowOff>
    </xdr:from>
    <xdr:to>
      <xdr:col>6</xdr:col>
      <xdr:colOff>68035</xdr:colOff>
      <xdr:row>60</xdr:row>
      <xdr:rowOff>161018</xdr:rowOff>
    </xdr:to>
    <xdr:graphicFrame macro="">
      <xdr:nvGraphicFramePr>
        <xdr:cNvPr id="2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FA94662B-E6FC-4520-B116-6DE6F0B967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1204293</xdr:colOff>
      <xdr:row>0</xdr:row>
      <xdr:rowOff>83726</xdr:rowOff>
    </xdr:from>
    <xdr:to>
      <xdr:col>4</xdr:col>
      <xdr:colOff>963464</xdr:colOff>
      <xdr:row>1</xdr:row>
      <xdr:rowOff>143407</xdr:rowOff>
    </xdr:to>
    <xdr:grpSp>
      <xdr:nvGrpSpPr>
        <xdr:cNvPr id="5" name="Grupo 4">
          <a:extLst>
            <a:ext uri="{FF2B5EF4-FFF2-40B4-BE49-F238E27FC236}">
              <a16:creationId xmlns:r="http://schemas.openxmlformats.org/officeDocument/2006/relationships" xmlns:a16="http://schemas.microsoft.com/office/drawing/2014/main" xmlns="" id="{5DB1A1E2-DF2C-49F2-BE2D-09FF0CF7AC6A}"/>
            </a:ext>
          </a:extLst>
        </xdr:cNvPr>
        <xdr:cNvGrpSpPr/>
      </xdr:nvGrpSpPr>
      <xdr:grpSpPr>
        <a:xfrm>
          <a:off x="1544472" y="83726"/>
          <a:ext cx="7460813" cy="1053002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010F5FC6-0598-4FF6-9A5F-8B50F15151DE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C8CD752E-BDCD-4402-A9A8-7A881169300D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106589</xdr:rowOff>
    </xdr:from>
    <xdr:to>
      <xdr:col>6</xdr:col>
      <xdr:colOff>0</xdr:colOff>
      <xdr:row>43</xdr:row>
      <xdr:rowOff>86855</xdr:rowOff>
    </xdr:to>
    <xdr:graphicFrame macro="">
      <xdr:nvGraphicFramePr>
        <xdr:cNvPr id="9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FA94662B-E6FC-4520-B116-6DE6F0B967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0</xdr:colOff>
      <xdr:row>1</xdr:row>
      <xdr:rowOff>130968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164536" cy="1124289"/>
        </a:xfrm>
        <a:prstGeom prst="rect">
          <a:avLst/>
        </a:prstGeom>
      </xdr:spPr>
    </xdr:pic>
    <xdr:clientData/>
  </xdr:twoCellAnchor>
  <xdr:twoCellAnchor>
    <xdr:from>
      <xdr:col>0</xdr:col>
      <xdr:colOff>239827</xdr:colOff>
      <xdr:row>47</xdr:row>
      <xdr:rowOff>39010</xdr:rowOff>
    </xdr:from>
    <xdr:to>
      <xdr:col>6</xdr:col>
      <xdr:colOff>43089</xdr:colOff>
      <xdr:row>63</xdr:row>
      <xdr:rowOff>243228</xdr:rowOff>
    </xdr:to>
    <xdr:graphicFrame macro="">
      <xdr:nvGraphicFramePr>
        <xdr:cNvPr id="4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7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1190685</xdr:colOff>
      <xdr:row>0</xdr:row>
      <xdr:rowOff>83727</xdr:rowOff>
    </xdr:from>
    <xdr:to>
      <xdr:col>4</xdr:col>
      <xdr:colOff>949856</xdr:colOff>
      <xdr:row>1</xdr:row>
      <xdr:rowOff>143408</xdr:rowOff>
    </xdr:to>
    <xdr:grpSp>
      <xdr:nvGrpSpPr>
        <xdr:cNvPr id="8" name="Grupo 7">
          <a:extLst>
            <a:ext uri="{FF2B5EF4-FFF2-40B4-BE49-F238E27FC236}">
              <a16:creationId xmlns:r="http://schemas.openxmlformats.org/officeDocument/2006/relationships" xmlns:a16="http://schemas.microsoft.com/office/drawing/2014/main" xmlns="" id="{049E36DD-6F52-41E4-871B-724860BE7C68}"/>
            </a:ext>
          </a:extLst>
        </xdr:cNvPr>
        <xdr:cNvGrpSpPr/>
      </xdr:nvGrpSpPr>
      <xdr:grpSpPr>
        <a:xfrm>
          <a:off x="1530864" y="83727"/>
          <a:ext cx="7460813" cy="1053002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B00FEFAD-F65F-4115-9DBE-04C8B16F43BB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BAF88DC5-67FB-48C1-8411-C1EC07901552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0</xdr:colOff>
      <xdr:row>28</xdr:row>
      <xdr:rowOff>43089</xdr:rowOff>
    </xdr:from>
    <xdr:to>
      <xdr:col>6</xdr:col>
      <xdr:colOff>227351</xdr:colOff>
      <xdr:row>44</xdr:row>
      <xdr:rowOff>249575</xdr:rowOff>
    </xdr:to>
    <xdr:graphicFrame macro="">
      <xdr:nvGraphicFramePr>
        <xdr:cNvPr id="7" name="3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0</xdr:colOff>
      <xdr:row>1</xdr:row>
      <xdr:rowOff>142875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771179" cy="1136196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1</xdr:row>
      <xdr:rowOff>0</xdr:rowOff>
    </xdr:to>
    <xdr:sp macro="" textlink="">
      <xdr:nvSpPr>
        <xdr:cNvPr id="2" name="2 Rectángulo">
          <a:hlinkClick xmlns:r="http://schemas.openxmlformats.org/officeDocument/2006/relationships" r:id="rId2"/>
          <a:extLst>
            <a:ext uri="{FF2B5EF4-FFF2-40B4-BE49-F238E27FC236}">
              <a16:creationId xmlns:r="http://schemas.openxmlformats.org/officeDocument/2006/relationships" xmlns:a16="http://schemas.microsoft.com/office/drawing/2014/main" xmlns="" id="{C73F6E46-A4E8-4EA8-B416-720AEAEED83C}"/>
            </a:ext>
          </a:extLst>
        </xdr:cNvPr>
        <xdr:cNvSpPr/>
      </xdr:nvSpPr>
      <xdr:spPr>
        <a:xfrm>
          <a:off x="6934200" y="0"/>
          <a:ext cx="0" cy="990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C" sz="1100">
              <a:solidFill>
                <a:sysClr val="windowText" lastClr="000000"/>
              </a:solidFill>
            </a:rPr>
            <a:t>índice</a:t>
          </a:r>
        </a:p>
      </xdr:txBody>
    </xdr:sp>
    <xdr:clientData/>
  </xdr:twoCellAnchor>
  <xdr:twoCellAnchor>
    <xdr:from>
      <xdr:col>0</xdr:col>
      <xdr:colOff>0</xdr:colOff>
      <xdr:row>32</xdr:row>
      <xdr:rowOff>47623</xdr:rowOff>
    </xdr:from>
    <xdr:to>
      <xdr:col>17</xdr:col>
      <xdr:colOff>71437</xdr:colOff>
      <xdr:row>44</xdr:row>
      <xdr:rowOff>47623</xdr:rowOff>
    </xdr:to>
    <xdr:graphicFrame macro="">
      <xdr:nvGraphicFramePr>
        <xdr:cNvPr id="3" name="5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7CCAEB84-2606-4736-8976-64168C157E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2657506</xdr:colOff>
      <xdr:row>0</xdr:row>
      <xdr:rowOff>124548</xdr:rowOff>
    </xdr:from>
    <xdr:to>
      <xdr:col>10</xdr:col>
      <xdr:colOff>333036</xdr:colOff>
      <xdr:row>1</xdr:row>
      <xdr:rowOff>184229</xdr:rowOff>
    </xdr:to>
    <xdr:grpSp>
      <xdr:nvGrpSpPr>
        <xdr:cNvPr id="6" name="Grupo 5">
          <a:extLst>
            <a:ext uri="{FF2B5EF4-FFF2-40B4-BE49-F238E27FC236}">
              <a16:creationId xmlns:r="http://schemas.openxmlformats.org/officeDocument/2006/relationships" xmlns:a16="http://schemas.microsoft.com/office/drawing/2014/main" xmlns="" id="{CF7B7836-7B54-48BD-8D9C-BD8ED68B5166}"/>
            </a:ext>
          </a:extLst>
        </xdr:cNvPr>
        <xdr:cNvGrpSpPr/>
      </xdr:nvGrpSpPr>
      <xdr:grpSpPr>
        <a:xfrm>
          <a:off x="2997685" y="124548"/>
          <a:ext cx="9677030" cy="1053002"/>
          <a:chOff x="2735535" y="124549"/>
          <a:chExt cx="8466597" cy="1047900"/>
        </a:xfrm>
      </xdr:grpSpPr>
      <xdr:sp macro="" textlink="">
        <xdr:nvSpPr>
          <xdr:cNvPr id="7" name="CuadroTexto 6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5DAE2AB5-B706-498D-BA80-EC4EE186870F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" name="CuadroTexto 7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A1BDE728-C1FB-4692-A8E8-FF4497704DC2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18</xdr:row>
      <xdr:rowOff>12700</xdr:rowOff>
    </xdr:from>
    <xdr:to>
      <xdr:col>17</xdr:col>
      <xdr:colOff>71437</xdr:colOff>
      <xdr:row>29</xdr:row>
      <xdr:rowOff>400050</xdr:rowOff>
    </xdr:to>
    <xdr:graphicFrame macro="">
      <xdr:nvGraphicFramePr>
        <xdr:cNvPr id="10" name="5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7CCAEB84-2606-4736-8976-64168C157E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1061356</xdr:colOff>
      <xdr:row>1</xdr:row>
      <xdr:rowOff>154781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179392" cy="1148102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42</xdr:row>
      <xdr:rowOff>138111</xdr:rowOff>
    </xdr:from>
    <xdr:to>
      <xdr:col>17</xdr:col>
      <xdr:colOff>1035843</xdr:colOff>
      <xdr:row>56</xdr:row>
      <xdr:rowOff>226218</xdr:rowOff>
    </xdr:to>
    <xdr:graphicFrame macro="">
      <xdr:nvGraphicFramePr>
        <xdr:cNvPr id="2" name="1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2730272</xdr:colOff>
      <xdr:row>0</xdr:row>
      <xdr:rowOff>124548</xdr:rowOff>
    </xdr:from>
    <xdr:to>
      <xdr:col>10</xdr:col>
      <xdr:colOff>383966</xdr:colOff>
      <xdr:row>1</xdr:row>
      <xdr:rowOff>184229</xdr:rowOff>
    </xdr:to>
    <xdr:grpSp>
      <xdr:nvGrpSpPr>
        <xdr:cNvPr id="7" name="Grupo 6">
          <a:extLst>
            <a:ext uri="{FF2B5EF4-FFF2-40B4-BE49-F238E27FC236}">
              <a16:creationId xmlns:r="http://schemas.openxmlformats.org/officeDocument/2006/relationships" xmlns:a16="http://schemas.microsoft.com/office/drawing/2014/main" xmlns="" id="{4098B3A4-640A-4CA4-BB52-639808C22342}"/>
            </a:ext>
          </a:extLst>
        </xdr:cNvPr>
        <xdr:cNvGrpSpPr/>
      </xdr:nvGrpSpPr>
      <xdr:grpSpPr>
        <a:xfrm>
          <a:off x="3070451" y="124548"/>
          <a:ext cx="10063408" cy="1053002"/>
          <a:chOff x="2735535" y="124549"/>
          <a:chExt cx="8466597" cy="1047900"/>
        </a:xfrm>
      </xdr:grpSpPr>
      <xdr:sp macro="" textlink="">
        <xdr:nvSpPr>
          <xdr:cNvPr id="8" name="CuadroTexto 7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450D0925-29AC-45C1-A086-EEA91C811EF5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023914F4-0D57-411D-ABFE-A080C2ED3156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C6F7C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C6F7C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C6F7C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26</xdr:row>
      <xdr:rowOff>0</xdr:rowOff>
    </xdr:from>
    <xdr:to>
      <xdr:col>17</xdr:col>
      <xdr:colOff>1035842</xdr:colOff>
      <xdr:row>40</xdr:row>
      <xdr:rowOff>88107</xdr:rowOff>
    </xdr:to>
    <xdr:graphicFrame macro="">
      <xdr:nvGraphicFramePr>
        <xdr:cNvPr id="11" name="1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231321</xdr:colOff>
      <xdr:row>1</xdr:row>
      <xdr:rowOff>154781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131892" cy="1148102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11</xdr:row>
      <xdr:rowOff>0</xdr:rowOff>
    </xdr:from>
    <xdr:to>
      <xdr:col>7</xdr:col>
      <xdr:colOff>666749</xdr:colOff>
      <xdr:row>11</xdr:row>
      <xdr:rowOff>0</xdr:rowOff>
    </xdr:to>
    <xdr:graphicFrame macro="">
      <xdr:nvGraphicFramePr>
        <xdr:cNvPr id="2" name="1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37</xdr:row>
      <xdr:rowOff>47627</xdr:rowOff>
    </xdr:from>
    <xdr:to>
      <xdr:col>17</xdr:col>
      <xdr:colOff>698500</xdr:colOff>
      <xdr:row>51</xdr:row>
      <xdr:rowOff>178594</xdr:rowOff>
    </xdr:to>
    <xdr:graphicFrame macro="">
      <xdr:nvGraphicFramePr>
        <xdr:cNvPr id="4" name="Gráfico 3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F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2788112</xdr:colOff>
      <xdr:row>0</xdr:row>
      <xdr:rowOff>124548</xdr:rowOff>
    </xdr:from>
    <xdr:to>
      <xdr:col>10</xdr:col>
      <xdr:colOff>254097</xdr:colOff>
      <xdr:row>1</xdr:row>
      <xdr:rowOff>184229</xdr:rowOff>
    </xdr:to>
    <xdr:grpSp>
      <xdr:nvGrpSpPr>
        <xdr:cNvPr id="8" name="Grupo 7">
          <a:extLst>
            <a:ext uri="{FF2B5EF4-FFF2-40B4-BE49-F238E27FC236}">
              <a16:creationId xmlns:r="http://schemas.openxmlformats.org/officeDocument/2006/relationships" xmlns:a16="http://schemas.microsoft.com/office/drawing/2014/main" xmlns="" id="{7F7E4FA8-0E43-47EF-B070-13D2FBC27827}"/>
            </a:ext>
          </a:extLst>
        </xdr:cNvPr>
        <xdr:cNvGrpSpPr/>
      </xdr:nvGrpSpPr>
      <xdr:grpSpPr>
        <a:xfrm>
          <a:off x="3128291" y="124548"/>
          <a:ext cx="10311127" cy="1053002"/>
          <a:chOff x="2735535" y="124549"/>
          <a:chExt cx="8466597" cy="1047900"/>
        </a:xfrm>
      </xdr:grpSpPr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C3CF0158-72EE-49CC-A3FA-C644DF87CDBA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0155B2F3-A20C-4008-A215-1F4FD1AA0D28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</xdr:col>
      <xdr:colOff>0</xdr:colOff>
      <xdr:row>19</xdr:row>
      <xdr:rowOff>0</xdr:rowOff>
    </xdr:from>
    <xdr:to>
      <xdr:col>7</xdr:col>
      <xdr:colOff>666749</xdr:colOff>
      <xdr:row>19</xdr:row>
      <xdr:rowOff>0</xdr:rowOff>
    </xdr:to>
    <xdr:graphicFrame macro="">
      <xdr:nvGraphicFramePr>
        <xdr:cNvPr id="14" name="1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11</xdr:row>
      <xdr:rowOff>0</xdr:rowOff>
    </xdr:from>
    <xdr:to>
      <xdr:col>7</xdr:col>
      <xdr:colOff>666749</xdr:colOff>
      <xdr:row>11</xdr:row>
      <xdr:rowOff>0</xdr:rowOff>
    </xdr:to>
    <xdr:graphicFrame macro="">
      <xdr:nvGraphicFramePr>
        <xdr:cNvPr id="12" name="1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19</xdr:row>
      <xdr:rowOff>0</xdr:rowOff>
    </xdr:from>
    <xdr:to>
      <xdr:col>7</xdr:col>
      <xdr:colOff>666749</xdr:colOff>
      <xdr:row>19</xdr:row>
      <xdr:rowOff>0</xdr:rowOff>
    </xdr:to>
    <xdr:graphicFrame macro="">
      <xdr:nvGraphicFramePr>
        <xdr:cNvPr id="13" name="1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22</xdr:row>
      <xdr:rowOff>68036</xdr:rowOff>
    </xdr:from>
    <xdr:to>
      <xdr:col>17</xdr:col>
      <xdr:colOff>698500</xdr:colOff>
      <xdr:row>35</xdr:row>
      <xdr:rowOff>90146</xdr:rowOff>
    </xdr:to>
    <xdr:graphicFrame macro="">
      <xdr:nvGraphicFramePr>
        <xdr:cNvPr id="15" name="Gráfico 14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1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149678</xdr:colOff>
      <xdr:row>1</xdr:row>
      <xdr:rowOff>130968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327821" cy="1124289"/>
        </a:xfrm>
        <a:prstGeom prst="rect">
          <a:avLst/>
        </a:prstGeom>
      </xdr:spPr>
    </xdr:pic>
    <xdr:clientData/>
  </xdr:twoCellAnchor>
  <xdr:twoCellAnchor>
    <xdr:from>
      <xdr:col>1</xdr:col>
      <xdr:colOff>76198</xdr:colOff>
      <xdr:row>24</xdr:row>
      <xdr:rowOff>19052</xdr:rowOff>
    </xdr:from>
    <xdr:to>
      <xdr:col>3</xdr:col>
      <xdr:colOff>2422070</xdr:colOff>
      <xdr:row>37</xdr:row>
      <xdr:rowOff>0</xdr:rowOff>
    </xdr:to>
    <xdr:graphicFrame macro="">
      <xdr:nvGraphicFramePr>
        <xdr:cNvPr id="6" name="5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2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1142989</xdr:colOff>
      <xdr:row>0</xdr:row>
      <xdr:rowOff>110941</xdr:rowOff>
    </xdr:from>
    <xdr:to>
      <xdr:col>3</xdr:col>
      <xdr:colOff>1951812</xdr:colOff>
      <xdr:row>1</xdr:row>
      <xdr:rowOff>134904</xdr:rowOff>
    </xdr:to>
    <xdr:grpSp>
      <xdr:nvGrpSpPr>
        <xdr:cNvPr id="8" name="Grupo 7">
          <a:extLst>
            <a:ext uri="{FF2B5EF4-FFF2-40B4-BE49-F238E27FC236}">
              <a16:creationId xmlns:r="http://schemas.openxmlformats.org/officeDocument/2006/relationships" xmlns:a16="http://schemas.microsoft.com/office/drawing/2014/main" xmlns="" id="{740505AE-4B7B-4886-BB62-F49F0CB4C6F1}"/>
            </a:ext>
          </a:extLst>
        </xdr:cNvPr>
        <xdr:cNvGrpSpPr/>
      </xdr:nvGrpSpPr>
      <xdr:grpSpPr>
        <a:xfrm>
          <a:off x="1483168" y="110941"/>
          <a:ext cx="7136144" cy="1017284"/>
          <a:chOff x="2735534" y="124549"/>
          <a:chExt cx="8466598" cy="1012182"/>
        </a:xfrm>
      </xdr:grpSpPr>
      <xdr:sp macro="" textlink="">
        <xdr:nvSpPr>
          <xdr:cNvPr id="9" name="CuadroTexto 8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6A67F30C-D2AB-4AFD-925A-A0AE6962E301}"/>
              </a:ext>
            </a:extLst>
          </xdr:cNvPr>
          <xdr:cNvSpPr txBox="1"/>
        </xdr:nvSpPr>
        <xdr:spPr>
          <a:xfrm>
            <a:off x="2735534" y="124549"/>
            <a:ext cx="7634092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" name="CuadroTexto 9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989BC7E8-E7CC-4CF0-9B83-0FFF85371041}"/>
              </a:ext>
            </a:extLst>
          </xdr:cNvPr>
          <xdr:cNvSpPr txBox="1"/>
        </xdr:nvSpPr>
        <xdr:spPr>
          <a:xfrm>
            <a:off x="2796433" y="558606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0</xdr:colOff>
      <xdr:row>1</xdr:row>
      <xdr:rowOff>130968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178143" cy="1124289"/>
        </a:xfrm>
        <a:prstGeom prst="rect">
          <a:avLst/>
        </a:prstGeom>
      </xdr:spPr>
    </xdr:pic>
    <xdr:clientData/>
  </xdr:twoCellAnchor>
  <xdr:twoCellAnchor>
    <xdr:from>
      <xdr:col>1</xdr:col>
      <xdr:colOff>76198</xdr:colOff>
      <xdr:row>27</xdr:row>
      <xdr:rowOff>154781</xdr:rowOff>
    </xdr:from>
    <xdr:to>
      <xdr:col>3</xdr:col>
      <xdr:colOff>2440781</xdr:colOff>
      <xdr:row>42</xdr:row>
      <xdr:rowOff>1</xdr:rowOff>
    </xdr:to>
    <xdr:graphicFrame macro="">
      <xdr:nvGraphicFramePr>
        <xdr:cNvPr id="2" name="5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595406AE-0927-4864-9AC6-E9337F21E0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1142987</xdr:colOff>
      <xdr:row>0</xdr:row>
      <xdr:rowOff>97334</xdr:rowOff>
    </xdr:from>
    <xdr:to>
      <xdr:col>3</xdr:col>
      <xdr:colOff>1951810</xdr:colOff>
      <xdr:row>1</xdr:row>
      <xdr:rowOff>121297</xdr:rowOff>
    </xdr:to>
    <xdr:grpSp>
      <xdr:nvGrpSpPr>
        <xdr:cNvPr id="5" name="Grupo 4">
          <a:extLst>
            <a:ext uri="{FF2B5EF4-FFF2-40B4-BE49-F238E27FC236}">
              <a16:creationId xmlns:r="http://schemas.openxmlformats.org/officeDocument/2006/relationships" xmlns:a16="http://schemas.microsoft.com/office/drawing/2014/main" xmlns="" id="{27C06BA4-273E-4D6D-AFF3-2AAF15D5AF6E}"/>
            </a:ext>
          </a:extLst>
        </xdr:cNvPr>
        <xdr:cNvGrpSpPr/>
      </xdr:nvGrpSpPr>
      <xdr:grpSpPr>
        <a:xfrm>
          <a:off x="1483166" y="97334"/>
          <a:ext cx="7136144" cy="1017284"/>
          <a:chOff x="2735534" y="124549"/>
          <a:chExt cx="8466598" cy="1012182"/>
        </a:xfrm>
      </xdr:grpSpPr>
      <xdr:sp macro="" textlink="">
        <xdr:nvSpPr>
          <xdr:cNvPr id="6" name="CuadroTexto 5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E8501A68-D54C-45C7-8262-3748CF9E31D2}"/>
              </a:ext>
            </a:extLst>
          </xdr:cNvPr>
          <xdr:cNvSpPr txBox="1"/>
        </xdr:nvSpPr>
        <xdr:spPr>
          <a:xfrm>
            <a:off x="2735534" y="124549"/>
            <a:ext cx="7634092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57AF4C7D-4511-45E7-9F05-ECB99D15F6A4}"/>
              </a:ext>
            </a:extLst>
          </xdr:cNvPr>
          <xdr:cNvSpPr txBox="1"/>
        </xdr:nvSpPr>
        <xdr:spPr>
          <a:xfrm>
            <a:off x="2796433" y="558606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15823406" cy="1154906"/>
    <xdr:pic>
      <xdr:nvPicPr>
        <xdr:cNvPr id="2" name="Imagen 1">
          <a:extLst>
            <a:ext uri="{FF2B5EF4-FFF2-40B4-BE49-F238E27FC236}">
              <a16:creationId xmlns:r="http://schemas.openxmlformats.org/officeDocument/2006/relationships"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0"/>
          <a:ext cx="15823406" cy="1154906"/>
        </a:xfrm>
        <a:prstGeom prst="rect">
          <a:avLst/>
        </a:prstGeom>
      </xdr:spPr>
    </xdr:pic>
    <xdr:clientData/>
  </xdr:oneCellAnchor>
  <xdr:twoCellAnchor>
    <xdr:from>
      <xdr:col>2</xdr:col>
      <xdr:colOff>1238250</xdr:colOff>
      <xdr:row>0</xdr:row>
      <xdr:rowOff>142874</xdr:rowOff>
    </xdr:from>
    <xdr:to>
      <xdr:col>6</xdr:col>
      <xdr:colOff>223294</xdr:colOff>
      <xdr:row>5</xdr:row>
      <xdr:rowOff>103979</xdr:rowOff>
    </xdr:to>
    <xdr:grpSp>
      <xdr:nvGrpSpPr>
        <xdr:cNvPr id="3" name="7 Grup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100-000008000000}"/>
            </a:ext>
          </a:extLst>
        </xdr:cNvPr>
        <xdr:cNvGrpSpPr/>
      </xdr:nvGrpSpPr>
      <xdr:grpSpPr>
        <a:xfrm>
          <a:off x="2639786" y="142874"/>
          <a:ext cx="8714151" cy="913605"/>
          <a:chOff x="2933700" y="107160"/>
          <a:chExt cx="12783660" cy="913605"/>
        </a:xfrm>
      </xdr:grpSpPr>
      <xdr:sp macro="" textlink="">
        <xdr:nvSpPr>
          <xdr:cNvPr id="4" name="CuadroTexto 4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00000000-0008-0000-0100-00000A000000}"/>
              </a:ext>
            </a:extLst>
          </xdr:cNvPr>
          <xdr:cNvSpPr txBox="1"/>
        </xdr:nvSpPr>
        <xdr:spPr>
          <a:xfrm>
            <a:off x="2933700" y="107160"/>
            <a:ext cx="11318460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5" name="CuadroTexto 5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00000000-0008-0000-0100-00000B000000}"/>
              </a:ext>
            </a:extLst>
          </xdr:cNvPr>
          <xdr:cNvSpPr txBox="1"/>
        </xdr:nvSpPr>
        <xdr:spPr>
          <a:xfrm>
            <a:off x="2951830" y="500065"/>
            <a:ext cx="1276553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428624</xdr:colOff>
      <xdr:row>1</xdr:row>
      <xdr:rowOff>179486</xdr:rowOff>
    </xdr:to>
    <xdr:pic>
      <xdr:nvPicPr>
        <xdr:cNvPr id="2" name="Imagen 1">
          <a:extLst>
            <a:ext uri="{FF2B5EF4-FFF2-40B4-BE49-F238E27FC236}">
              <a16:creationId xmlns:r="http://schemas.openxmlformats.org/officeDocument/2006/relationships"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0829923" cy="1236761"/>
        </a:xfrm>
        <a:prstGeom prst="rect">
          <a:avLst/>
        </a:prstGeom>
      </xdr:spPr>
    </xdr:pic>
    <xdr:clientData/>
  </xdr:twoCellAnchor>
  <xdr:twoCellAnchor>
    <xdr:from>
      <xdr:col>1</xdr:col>
      <xdr:colOff>1360879</xdr:colOff>
      <xdr:row>0</xdr:row>
      <xdr:rowOff>250036</xdr:rowOff>
    </xdr:from>
    <xdr:to>
      <xdr:col>3</xdr:col>
      <xdr:colOff>2467241</xdr:colOff>
      <xdr:row>1</xdr:row>
      <xdr:rowOff>103984</xdr:rowOff>
    </xdr:to>
    <xdr:grpSp>
      <xdr:nvGrpSpPr>
        <xdr:cNvPr id="3" name="7 Grupo">
          <a:extLst>
            <a:ext uri="{FF2B5EF4-FFF2-40B4-BE49-F238E27FC236}">
              <a16:creationId xmlns:r="http://schemas.openxmlformats.org/officeDocument/2006/relationships" xmlns:a16="http://schemas.microsoft.com/office/drawing/2014/main" xmlns="" id="{00000000-0008-0000-0100-000008000000}"/>
            </a:ext>
          </a:extLst>
        </xdr:cNvPr>
        <xdr:cNvGrpSpPr/>
      </xdr:nvGrpSpPr>
      <xdr:grpSpPr>
        <a:xfrm>
          <a:off x="1496950" y="250036"/>
          <a:ext cx="6739720" cy="915305"/>
          <a:chOff x="2846231" y="59536"/>
          <a:chExt cx="6055944" cy="913604"/>
        </a:xfrm>
      </xdr:grpSpPr>
      <xdr:sp macro="" textlink="">
        <xdr:nvSpPr>
          <xdr:cNvPr id="4" name="CuadroTexto 4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00000000-0008-0000-0100-00000A000000}"/>
              </a:ext>
            </a:extLst>
          </xdr:cNvPr>
          <xdr:cNvSpPr txBox="1"/>
        </xdr:nvSpPr>
        <xdr:spPr>
          <a:xfrm>
            <a:off x="2846231" y="59536"/>
            <a:ext cx="5668329" cy="535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6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 Satélite de Salud</a:t>
            </a:r>
          </a:p>
        </xdr:txBody>
      </xdr:sp>
      <xdr:sp macro="" textlink="">
        <xdr:nvSpPr>
          <xdr:cNvPr id="5" name="CuadroTexto 5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00000000-0008-0000-0100-00000B000000}"/>
              </a:ext>
            </a:extLst>
          </xdr:cNvPr>
          <xdr:cNvSpPr txBox="1"/>
        </xdr:nvSpPr>
        <xdr:spPr>
          <a:xfrm>
            <a:off x="2864362" y="452440"/>
            <a:ext cx="6037813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18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 de financiamiento y erogaciones 2007-2021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1</xdr:row>
      <xdr:rowOff>142875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43607" cy="1136196"/>
        </a:xfrm>
        <a:prstGeom prst="rect">
          <a:avLst/>
        </a:prstGeom>
      </xdr:spPr>
    </xdr:pic>
    <xdr:clientData/>
  </xdr:twoCellAnchor>
  <xdr:twoCellAnchor>
    <xdr:from>
      <xdr:col>0</xdr:col>
      <xdr:colOff>68036</xdr:colOff>
      <xdr:row>61</xdr:row>
      <xdr:rowOff>375846</xdr:rowOff>
    </xdr:from>
    <xdr:to>
      <xdr:col>7</xdr:col>
      <xdr:colOff>101693</xdr:colOff>
      <xdr:row>82</xdr:row>
      <xdr:rowOff>55010</xdr:rowOff>
    </xdr:to>
    <xdr:graphicFrame macro="">
      <xdr:nvGraphicFramePr>
        <xdr:cNvPr id="2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56B34C48-D815-48B1-88E6-02D5A09D6E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226401</xdr:colOff>
      <xdr:row>0</xdr:row>
      <xdr:rowOff>97334</xdr:rowOff>
    </xdr:from>
    <xdr:to>
      <xdr:col>5</xdr:col>
      <xdr:colOff>217712</xdr:colOff>
      <xdr:row>0</xdr:row>
      <xdr:rowOff>913380</xdr:rowOff>
    </xdr:to>
    <xdr:grpSp>
      <xdr:nvGrpSpPr>
        <xdr:cNvPr id="5" name="Grupo 4">
          <a:extLst>
            <a:ext uri="{FF2B5EF4-FFF2-40B4-BE49-F238E27FC236}">
              <a16:creationId xmlns:r="http://schemas.openxmlformats.org/officeDocument/2006/relationships" xmlns:a16="http://schemas.microsoft.com/office/drawing/2014/main" xmlns="" id="{353F52BD-8DD5-4331-AEFF-4C976242F697}"/>
            </a:ext>
          </a:extLst>
        </xdr:cNvPr>
        <xdr:cNvGrpSpPr/>
      </xdr:nvGrpSpPr>
      <xdr:grpSpPr>
        <a:xfrm>
          <a:off x="1845651" y="97334"/>
          <a:ext cx="7692954" cy="816046"/>
          <a:chOff x="2735535" y="124549"/>
          <a:chExt cx="8466597" cy="816046"/>
        </a:xfrm>
      </xdr:grpSpPr>
      <xdr:sp macro="" textlink="">
        <xdr:nvSpPr>
          <xdr:cNvPr id="6" name="CuadroTexto 5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4DBC5C72-53E9-44A7-8016-3EBCF265064C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4BA8C7CF-55FA-4AD5-B315-5E060409141A}"/>
              </a:ext>
            </a:extLst>
          </xdr:cNvPr>
          <xdr:cNvSpPr txBox="1"/>
        </xdr:nvSpPr>
        <xdr:spPr>
          <a:xfrm>
            <a:off x="2796433" y="594324"/>
            <a:ext cx="8405699" cy="34627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84118</xdr:colOff>
      <xdr:row>39</xdr:row>
      <xdr:rowOff>377410</xdr:rowOff>
    </xdr:from>
    <xdr:to>
      <xdr:col>7</xdr:col>
      <xdr:colOff>160657</xdr:colOff>
      <xdr:row>59</xdr:row>
      <xdr:rowOff>372462</xdr:rowOff>
    </xdr:to>
    <xdr:graphicFrame macro="">
      <xdr:nvGraphicFramePr>
        <xdr:cNvPr id="9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56B34C48-D815-48B1-88E6-02D5A09D6E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0</xdr:colOff>
      <xdr:row>1</xdr:row>
      <xdr:rowOff>149679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212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31605</xdr:rowOff>
    </xdr:from>
    <xdr:to>
      <xdr:col>6</xdr:col>
      <xdr:colOff>872403</xdr:colOff>
      <xdr:row>63</xdr:row>
      <xdr:rowOff>266700</xdr:rowOff>
    </xdr:to>
    <xdr:graphicFrame macro="">
      <xdr:nvGraphicFramePr>
        <xdr:cNvPr id="2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31A44FE5-EC9A-4DB0-BA10-0C0F32FDA6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338319</xdr:colOff>
      <xdr:row>0</xdr:row>
      <xdr:rowOff>111483</xdr:rowOff>
    </xdr:from>
    <xdr:to>
      <xdr:col>5</xdr:col>
      <xdr:colOff>253653</xdr:colOff>
      <xdr:row>1</xdr:row>
      <xdr:rowOff>170622</xdr:rowOff>
    </xdr:to>
    <xdr:grpSp>
      <xdr:nvGrpSpPr>
        <xdr:cNvPr id="5" name="Grupo 4">
          <a:extLst>
            <a:ext uri="{FF2B5EF4-FFF2-40B4-BE49-F238E27FC236}">
              <a16:creationId xmlns:r="http://schemas.openxmlformats.org/officeDocument/2006/relationships" xmlns:a16="http://schemas.microsoft.com/office/drawing/2014/main" xmlns="" id="{D5B996D4-6886-4963-AB53-C35C47AD4CFF}"/>
            </a:ext>
          </a:extLst>
        </xdr:cNvPr>
        <xdr:cNvGrpSpPr/>
      </xdr:nvGrpSpPr>
      <xdr:grpSpPr>
        <a:xfrm>
          <a:off x="1726248" y="111483"/>
          <a:ext cx="7616976" cy="1052460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F7597B94-C124-462A-80DB-B86B4E22AC58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325C7823-58AE-4F2C-991C-A5D59542BBF5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27</xdr:row>
      <xdr:rowOff>381000</xdr:rowOff>
    </xdr:from>
    <xdr:to>
      <xdr:col>6</xdr:col>
      <xdr:colOff>872403</xdr:colOff>
      <xdr:row>44</xdr:row>
      <xdr:rowOff>196995</xdr:rowOff>
    </xdr:to>
    <xdr:graphicFrame macro="">
      <xdr:nvGraphicFramePr>
        <xdr:cNvPr id="9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31A44FE5-EC9A-4DB0-BA10-0C0F32FDA6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81642</xdr:colOff>
      <xdr:row>1</xdr:row>
      <xdr:rowOff>158750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662321" cy="1152071"/>
        </a:xfrm>
        <a:prstGeom prst="rect">
          <a:avLst/>
        </a:prstGeom>
      </xdr:spPr>
    </xdr:pic>
    <xdr:clientData/>
  </xdr:twoCellAnchor>
  <xdr:twoCellAnchor>
    <xdr:from>
      <xdr:col>1</xdr:col>
      <xdr:colOff>2816851</xdr:colOff>
      <xdr:row>0</xdr:row>
      <xdr:rowOff>120999</xdr:rowOff>
    </xdr:from>
    <xdr:to>
      <xdr:col>10</xdr:col>
      <xdr:colOff>399919</xdr:colOff>
      <xdr:row>1</xdr:row>
      <xdr:rowOff>154781</xdr:rowOff>
    </xdr:to>
    <xdr:grpSp>
      <xdr:nvGrpSpPr>
        <xdr:cNvPr id="5" name="Grupo 4">
          <a:extLst>
            <a:ext uri="{FF2B5EF4-FFF2-40B4-BE49-F238E27FC236}">
              <a16:creationId xmlns:r="http://schemas.openxmlformats.org/officeDocument/2006/relationships" xmlns:a16="http://schemas.microsoft.com/office/drawing/2014/main" xmlns="" id="{8F6B396A-B4A4-4E09-B66C-FA45E7C54472}"/>
            </a:ext>
          </a:extLst>
        </xdr:cNvPr>
        <xdr:cNvGrpSpPr/>
      </xdr:nvGrpSpPr>
      <xdr:grpSpPr>
        <a:xfrm>
          <a:off x="2966530" y="120999"/>
          <a:ext cx="9584568" cy="1027103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1DA5A765-AFF5-47F2-9CA9-3FFD85B5A8D5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A00E1C35-5395-444C-AD49-4A3F49C847B2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33</xdr:row>
      <xdr:rowOff>11905</xdr:rowOff>
    </xdr:from>
    <xdr:to>
      <xdr:col>17</xdr:col>
      <xdr:colOff>15875</xdr:colOff>
      <xdr:row>45</xdr:row>
      <xdr:rowOff>294084</xdr:rowOff>
    </xdr:to>
    <xdr:graphicFrame macro="">
      <xdr:nvGraphicFramePr>
        <xdr:cNvPr id="8" name="Gráfico 7">
          <a:extLst>
            <a:ext uri="{FF2B5EF4-FFF2-40B4-BE49-F238E27FC236}">
              <a16:creationId xmlns:r="http://schemas.openxmlformats.org/officeDocument/2006/relationships" xmlns:a16="http://schemas.microsoft.com/office/drawing/2014/main" xmlns="" id="{3E4E692E-FB72-49A2-B44F-35E4F6DC37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17</xdr:col>
      <xdr:colOff>15875</xdr:colOff>
      <xdr:row>30</xdr:row>
      <xdr:rowOff>282179</xdr:rowOff>
    </xdr:to>
    <xdr:graphicFrame macro="">
      <xdr:nvGraphicFramePr>
        <xdr:cNvPr id="10" name="Gráfico 9">
          <a:extLst>
            <a:ext uri="{FF2B5EF4-FFF2-40B4-BE49-F238E27FC236}">
              <a16:creationId xmlns:r="http://schemas.openxmlformats.org/officeDocument/2006/relationships" xmlns:a16="http://schemas.microsoft.com/office/drawing/2014/main" xmlns="" id="{3E4E692E-FB72-49A2-B44F-35E4F6DC37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0</xdr:colOff>
      <xdr:row>1</xdr:row>
      <xdr:rowOff>130968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771179" cy="112428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445725</xdr:rowOff>
    </xdr:from>
    <xdr:to>
      <xdr:col>17</xdr:col>
      <xdr:colOff>111125</xdr:colOff>
      <xdr:row>48</xdr:row>
      <xdr:rowOff>166688</xdr:rowOff>
    </xdr:to>
    <xdr:graphicFrame macro="">
      <xdr:nvGraphicFramePr>
        <xdr:cNvPr id="2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2DB09D20-E443-4F37-BE40-632E6EA891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2694822</xdr:colOff>
      <xdr:row>0</xdr:row>
      <xdr:rowOff>124548</xdr:rowOff>
    </xdr:from>
    <xdr:to>
      <xdr:col>10</xdr:col>
      <xdr:colOff>487375</xdr:colOff>
      <xdr:row>1</xdr:row>
      <xdr:rowOff>184229</xdr:rowOff>
    </xdr:to>
    <xdr:grpSp>
      <xdr:nvGrpSpPr>
        <xdr:cNvPr id="5" name="Grupo 4">
          <a:extLst>
            <a:ext uri="{FF2B5EF4-FFF2-40B4-BE49-F238E27FC236}">
              <a16:creationId xmlns:r="http://schemas.openxmlformats.org/officeDocument/2006/relationships" xmlns:a16="http://schemas.microsoft.com/office/drawing/2014/main" xmlns="" id="{D05C92B9-741E-41B1-9EC6-426B1DC060EB}"/>
            </a:ext>
          </a:extLst>
        </xdr:cNvPr>
        <xdr:cNvGrpSpPr/>
      </xdr:nvGrpSpPr>
      <xdr:grpSpPr>
        <a:xfrm>
          <a:off x="3035001" y="124548"/>
          <a:ext cx="9794053" cy="1053002"/>
          <a:chOff x="2735535" y="124549"/>
          <a:chExt cx="8466597" cy="1047900"/>
        </a:xfrm>
      </xdr:grpSpPr>
      <xdr:sp macro="" textlink="">
        <xdr:nvSpPr>
          <xdr:cNvPr id="6" name="CuadroTexto 5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A7CCBA96-4783-46BF-B64E-2FD6A99F9976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916B0AF4-A2CE-41BD-A5DF-332667C8350B}"/>
              </a:ext>
            </a:extLst>
          </xdr:cNvPr>
          <xdr:cNvSpPr txBox="1"/>
        </xdr:nvSpPr>
        <xdr:spPr>
          <a:xfrm>
            <a:off x="2796433" y="594324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17</xdr:row>
      <xdr:rowOff>404813</xdr:rowOff>
    </xdr:from>
    <xdr:to>
      <xdr:col>17</xdr:col>
      <xdr:colOff>111125</xdr:colOff>
      <xdr:row>32</xdr:row>
      <xdr:rowOff>0</xdr:rowOff>
    </xdr:to>
    <xdr:graphicFrame macro="">
      <xdr:nvGraphicFramePr>
        <xdr:cNvPr id="9" name="4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2DB09D20-E443-4F37-BE40-632E6EA891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-1</xdr:colOff>
      <xdr:row>1</xdr:row>
      <xdr:rowOff>166687</xdr:rowOff>
    </xdr:to>
    <xdr:pic>
      <xdr:nvPicPr>
        <xdr:cNvPr id="9" name="Imagen 8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771178" cy="1160008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1</xdr:row>
      <xdr:rowOff>0</xdr:rowOff>
    </xdr:to>
    <xdr:sp macro="" textlink="">
      <xdr:nvSpPr>
        <xdr:cNvPr id="2" name="2 Rectángulo">
          <a:hlinkClick xmlns:r="http://schemas.openxmlformats.org/officeDocument/2006/relationships" r:id="rId2"/>
          <a:extLst>
            <a:ext uri="{FF2B5EF4-FFF2-40B4-BE49-F238E27FC236}">
              <a16:creationId xmlns:r="http://schemas.openxmlformats.org/officeDocument/2006/relationships" xmlns:a16="http://schemas.microsoft.com/office/drawing/2014/main" xmlns="" id="{F5EE1F8B-E2CA-4B4D-A8C9-C67F9E6503DD}"/>
            </a:ext>
          </a:extLst>
        </xdr:cNvPr>
        <xdr:cNvSpPr/>
      </xdr:nvSpPr>
      <xdr:spPr>
        <a:xfrm>
          <a:off x="6934200" y="0"/>
          <a:ext cx="0" cy="990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C" sz="1100">
              <a:solidFill>
                <a:sysClr val="windowText" lastClr="000000"/>
              </a:solidFill>
            </a:rPr>
            <a:t>índice</a:t>
          </a:r>
        </a:p>
      </xdr:txBody>
    </xdr:sp>
    <xdr:clientData/>
  </xdr:twoCellAnchor>
  <xdr:twoCellAnchor>
    <xdr:from>
      <xdr:col>0</xdr:col>
      <xdr:colOff>0</xdr:colOff>
      <xdr:row>31</xdr:row>
      <xdr:rowOff>407191</xdr:rowOff>
    </xdr:from>
    <xdr:to>
      <xdr:col>17</xdr:col>
      <xdr:colOff>154781</xdr:colOff>
      <xdr:row>43</xdr:row>
      <xdr:rowOff>407191</xdr:rowOff>
    </xdr:to>
    <xdr:graphicFrame macro="">
      <xdr:nvGraphicFramePr>
        <xdr:cNvPr id="3" name="5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1D109C01-C57F-4EB5-BFFA-AA4B8FD40E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2674298</xdr:colOff>
      <xdr:row>0</xdr:row>
      <xdr:rowOff>124548</xdr:rowOff>
    </xdr:from>
    <xdr:to>
      <xdr:col>10</xdr:col>
      <xdr:colOff>348059</xdr:colOff>
      <xdr:row>1</xdr:row>
      <xdr:rowOff>157014</xdr:rowOff>
    </xdr:to>
    <xdr:grpSp>
      <xdr:nvGrpSpPr>
        <xdr:cNvPr id="6" name="Grupo 5">
          <a:extLst>
            <a:ext uri="{FF2B5EF4-FFF2-40B4-BE49-F238E27FC236}">
              <a16:creationId xmlns:r="http://schemas.openxmlformats.org/officeDocument/2006/relationships" xmlns:a16="http://schemas.microsoft.com/office/drawing/2014/main" xmlns="" id="{94BFFC6B-A506-4269-B2EE-5507D45C49B9}"/>
            </a:ext>
          </a:extLst>
        </xdr:cNvPr>
        <xdr:cNvGrpSpPr/>
      </xdr:nvGrpSpPr>
      <xdr:grpSpPr>
        <a:xfrm>
          <a:off x="3014477" y="124548"/>
          <a:ext cx="9675261" cy="1025787"/>
          <a:chOff x="2735535" y="124549"/>
          <a:chExt cx="8419234" cy="1020817"/>
        </a:xfrm>
      </xdr:grpSpPr>
      <xdr:sp macro="" textlink="">
        <xdr:nvSpPr>
          <xdr:cNvPr id="7" name="CuadroTexto 6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1330ED9E-6B8A-4E1B-9445-30BADFBD68CA}"/>
              </a:ext>
            </a:extLst>
          </xdr:cNvPr>
          <xdr:cNvSpPr txBox="1"/>
        </xdr:nvSpPr>
        <xdr:spPr>
          <a:xfrm>
            <a:off x="2735535" y="124549"/>
            <a:ext cx="5586934" cy="4945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3000" b="1" i="0">
                <a:solidFill>
                  <a:srgbClr val="646482"/>
                </a:solidFill>
                <a:latin typeface="Century Gothic" panose="020B0502020202020204" pitchFamily="34" charset="0"/>
              </a:rPr>
              <a:t>Cuentas</a:t>
            </a:r>
            <a:r>
              <a:rPr lang="es-ES_tradnl" sz="3000" b="1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Satélite de Salud</a:t>
            </a:r>
            <a:endParaRPr lang="es-ES_tradnl" sz="3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" name="CuadroTexto 7">
            <a:extLst>
              <a:ext uri="{FF2B5EF4-FFF2-40B4-BE49-F238E27FC236}">
                <a16:creationId xmlns:r="http://schemas.openxmlformats.org/officeDocument/2006/relationships" xmlns:a16="http://schemas.microsoft.com/office/drawing/2014/main" xmlns="" id="{B0CA8F3E-DB51-46AB-BC78-7F995DD2A2B6}"/>
              </a:ext>
            </a:extLst>
          </xdr:cNvPr>
          <xdr:cNvSpPr txBox="1"/>
        </xdr:nvSpPr>
        <xdr:spPr>
          <a:xfrm>
            <a:off x="2749070" y="567241"/>
            <a:ext cx="8405699" cy="57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646482"/>
                </a:solidFill>
                <a:latin typeface="Century Gothic" panose="020B0502020202020204" pitchFamily="34" charset="0"/>
              </a:rPr>
              <a:t>Indicadores</a:t>
            </a:r>
            <a:r>
              <a:rPr lang="es-ES_tradnl" sz="2000" b="0" i="0" baseline="0">
                <a:solidFill>
                  <a:srgbClr val="646482"/>
                </a:solidFill>
                <a:latin typeface="Century Gothic" panose="020B0502020202020204" pitchFamily="34" charset="0"/>
              </a:rPr>
              <a:t> Económicos 2007-2021</a:t>
            </a:r>
            <a:endParaRPr lang="es-ES_tradnl" sz="2000" b="0" i="0">
              <a:solidFill>
                <a:srgbClr val="646482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17</xdr:row>
      <xdr:rowOff>381000</xdr:rowOff>
    </xdr:from>
    <xdr:to>
      <xdr:col>17</xdr:col>
      <xdr:colOff>154781</xdr:colOff>
      <xdr:row>29</xdr:row>
      <xdr:rowOff>381000</xdr:rowOff>
    </xdr:to>
    <xdr:graphicFrame macro="">
      <xdr:nvGraphicFramePr>
        <xdr:cNvPr id="10" name="5 Gráfico">
          <a:extLst>
            <a:ext uri="{FF2B5EF4-FFF2-40B4-BE49-F238E27FC236}">
              <a16:creationId xmlns:r="http://schemas.openxmlformats.org/officeDocument/2006/relationships" xmlns:a16="http://schemas.microsoft.com/office/drawing/2014/main" xmlns="" id="{1D109C01-C57F-4EB5-BFFA-AA4B8FD40E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nasinec\PLANTA_CENTRAL\Users\Paulina\Documents\3_GASIN\CSS_2015-19\5_Proc\5.7_Finali_archiv_dat\5.7.2_Compil_prod_ant\1_Tabulados\1_Ind_Econ_CSS\2_Arch_Revis\1_Valid_Ind_Ec\1_Indicadores_economicos_CSS_%202007_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1Pcc-PIB "/>
      <sheetName val="PCC_CARAC"/>
      <sheetName val="PCC_CONEX"/>
      <sheetName val="CI_PIB"/>
      <sheetName val="CI_CARAC"/>
      <sheetName val="CI_CONEX"/>
      <sheetName val="2VAB-PIB"/>
      <sheetName val="3VAB-CARAC-CONEX"/>
      <sheetName val="4VAB-PRI-PUB"/>
      <sheetName val="5VAB-COMPAR-CARAC"/>
      <sheetName val="6VAB-COMPAR-CONEX"/>
      <sheetName val="7GCF-PIB"/>
      <sheetName val="8GCF-PROD_AGR"/>
      <sheetName val="9GCF-PROD"/>
      <sheetName val="10GCF-ESTRUCT"/>
      <sheetName val="11GCF-ESTR-COMPARA"/>
      <sheetName val="12GCF-PRIVADO"/>
      <sheetName val="13GCF-HOGARES-PIB"/>
      <sheetName val="14GAST_BOLSILL"/>
      <sheetName val="15GCDH VS CFEH"/>
      <sheetName val="16GCE-GyH"/>
      <sheetName val="17GCF HOGARES"/>
      <sheetName val="18GCFH PRODUCTOS K_AG"/>
      <sheetName val="19GCFH PRODUCTOS K_AG2"/>
      <sheetName val="20GCFH PRODUCTOS K"/>
      <sheetName val="21GCFH PRODUCTOS K"/>
      <sheetName val="22GCF-GOBIERNO-PIB"/>
      <sheetName val="23GCFG PRODUCTOS K_AG"/>
      <sheetName val="24GCFG PRODUCTOS K_AG"/>
      <sheetName val="25GCFG PRODUCTOS K"/>
      <sheetName val="26GCFG PRODUCTOS K"/>
      <sheetName val="27GCFISFLSH K"/>
      <sheetName val="28GCFISFLSH PRODUCTOS K_AG"/>
      <sheetName val="29GCFISFLSH PRODUCTOS K"/>
      <sheetName val="30GCF-HOGA-PUBLI-PERCAPITA "/>
      <sheetName val="31FSS"/>
      <sheetName val="32ESS"/>
      <sheetName val="33ESS2"/>
      <sheetName val="34GEH"/>
      <sheetName val="35BGEG K"/>
      <sheetName val="36FBCF"/>
      <sheetName val="ANEXO_CORRESP"/>
      <sheetName val="8GCF-PROD"/>
      <sheetName val="9GCF-ESTRUCT"/>
      <sheetName val="10GCF-ESTR-COMPARA"/>
      <sheetName val="11GCF-PRIVADO"/>
      <sheetName val="12GCF-HOGARES-PIB"/>
      <sheetName val="13GAST_BOLSILL"/>
      <sheetName val="14GCDH VS CFEH"/>
      <sheetName val="15GCE-GyH"/>
      <sheetName val="16GCF HOGARES"/>
      <sheetName val="17GCFH PRODUCTOS K"/>
      <sheetName val="18GCFH PRODUCTOS K"/>
      <sheetName val="19GCF-GOBIERNO-PIB"/>
      <sheetName val="20GCFG PRODUCTOS K"/>
      <sheetName val="21GCFG PRODUCTOS K"/>
      <sheetName val="22GCFISFLSH K"/>
      <sheetName val="23GCFISFLSH PRODUCTOS K"/>
      <sheetName val="24GCF-HOGA-PUBLI-PERCAPITA "/>
      <sheetName val="25FSS"/>
      <sheetName val="26ESS"/>
      <sheetName val="27ESS2"/>
      <sheetName val="28GEH"/>
      <sheetName val="29BGEG K"/>
      <sheetName val="30FBCF"/>
      <sheetName val="PCC_CARAC-CONEX"/>
      <sheetName val="PCC-PRI-PUB"/>
      <sheetName val="CI_CARAC-CONEX"/>
      <sheetName val="CI-PRI-PUB"/>
      <sheetName val="EGR_HOS_DESAG_PUB"/>
      <sheetName val="EGR_AMB_DESAG_PUB"/>
    </sheetNames>
    <sheetDataSet>
      <sheetData sheetId="0"/>
      <sheetData sheetId="1">
        <row r="8">
          <cell r="B8" t="str">
            <v>Producción de las industrias características de la salud</v>
          </cell>
        </row>
      </sheetData>
      <sheetData sheetId="2">
        <row r="8">
          <cell r="B8" t="str">
            <v>03.00.00.02.01</v>
          </cell>
        </row>
      </sheetData>
      <sheetData sheetId="3">
        <row r="8">
          <cell r="B8" t="str">
            <v>07.00.00.01.01</v>
          </cell>
        </row>
      </sheetData>
      <sheetData sheetId="4">
        <row r="8">
          <cell r="B8" t="str">
            <v>Consumo intermedio de las industrias características de la salud</v>
          </cell>
        </row>
      </sheetData>
      <sheetData sheetId="5">
        <row r="8">
          <cell r="B8" t="str">
            <v>03.00.00.01.01</v>
          </cell>
        </row>
      </sheetData>
      <sheetData sheetId="6">
        <row r="8">
          <cell r="B8" t="str">
            <v>07.00.00.01.01</v>
          </cell>
        </row>
      </sheetData>
      <sheetData sheetId="7">
        <row r="8">
          <cell r="B8" t="str">
            <v>VAB de las industrias características de la salud</v>
          </cell>
        </row>
      </sheetData>
      <sheetData sheetId="8">
        <row r="8">
          <cell r="B8" t="str">
            <v>VAB de las industrias características de la salud</v>
          </cell>
        </row>
      </sheetData>
      <sheetData sheetId="9">
        <row r="8">
          <cell r="B8" t="str">
            <v>VAB sector público</v>
          </cell>
        </row>
      </sheetData>
      <sheetData sheetId="10">
        <row r="8">
          <cell r="B8" t="str">
            <v>03.00.00.02.01</v>
          </cell>
        </row>
      </sheetData>
      <sheetData sheetId="11">
        <row r="8">
          <cell r="B8" t="str">
            <v>07.00.00.01.01</v>
          </cell>
        </row>
      </sheetData>
      <sheetData sheetId="12">
        <row r="8">
          <cell r="B8" t="str">
            <v>Gasto de consumo final de los hogares</v>
          </cell>
        </row>
      </sheetData>
      <sheetData sheetId="13">
        <row r="8">
          <cell r="B8" t="str">
            <v>02.02</v>
          </cell>
        </row>
      </sheetData>
      <sheetData sheetId="14">
        <row r="8">
          <cell r="B8" t="str">
            <v>02.02.02</v>
          </cell>
        </row>
      </sheetData>
      <sheetData sheetId="15">
        <row r="8">
          <cell r="B8" t="str">
            <v>Gasto de consumo final de los hogares</v>
          </cell>
        </row>
      </sheetData>
      <sheetData sheetId="16">
        <row r="8">
          <cell r="B8" t="str">
            <v>Gasto de consumo final de los hogares</v>
          </cell>
        </row>
      </sheetData>
      <sheetData sheetId="17">
        <row r="8">
          <cell r="B8" t="str">
            <v>Gasto de consumo final público en salud</v>
          </cell>
        </row>
      </sheetData>
      <sheetData sheetId="18">
        <row r="8">
          <cell r="B8" t="str">
            <v>Gasto de consumo final de los hogares en servicios característicos de la salud</v>
          </cell>
        </row>
      </sheetData>
      <sheetData sheetId="19">
        <row r="8">
          <cell r="B8" t="str">
            <v>Gasto de Bolsillo de los Hogares</v>
          </cell>
        </row>
      </sheetData>
      <sheetData sheetId="20">
        <row r="8">
          <cell r="B8" t="str">
            <v>Gasto de consumo final de los hogares (GCFH)</v>
          </cell>
        </row>
      </sheetData>
      <sheetData sheetId="21">
        <row r="8">
          <cell r="B8" t="str">
            <v xml:space="preserve">Consumo final efectivo de los hogares en salud </v>
          </cell>
        </row>
      </sheetData>
      <sheetData sheetId="22">
        <row r="8">
          <cell r="B8" t="str">
            <v>Gasto de consumo final de los hogares en salud (GCFHS)</v>
          </cell>
        </row>
      </sheetData>
      <sheetData sheetId="23">
        <row r="8">
          <cell r="C8" t="str">
            <v>Productos característicos</v>
          </cell>
        </row>
      </sheetData>
      <sheetData sheetId="24">
        <row r="8">
          <cell r="C8" t="str">
            <v>Productos característicos</v>
          </cell>
        </row>
      </sheetData>
      <sheetData sheetId="25">
        <row r="8">
          <cell r="C8" t="str">
            <v>Productos característicos</v>
          </cell>
        </row>
      </sheetData>
      <sheetData sheetId="26">
        <row r="8">
          <cell r="C8" t="str">
            <v>Productos característicos</v>
          </cell>
        </row>
      </sheetData>
      <sheetData sheetId="27">
        <row r="8">
          <cell r="B8" t="str">
            <v>Gasto de consumo final del gobierno central y local en salud</v>
          </cell>
        </row>
      </sheetData>
      <sheetData sheetId="28">
        <row r="8">
          <cell r="B8" t="str">
            <v>02.02</v>
          </cell>
        </row>
      </sheetData>
      <sheetData sheetId="29">
        <row r="8">
          <cell r="B8" t="str">
            <v>02.02</v>
          </cell>
        </row>
      </sheetData>
      <sheetData sheetId="30">
        <row r="8">
          <cell r="B8" t="str">
            <v>02.02.02</v>
          </cell>
        </row>
      </sheetData>
      <sheetData sheetId="31">
        <row r="8">
          <cell r="B8" t="str">
            <v>02.02.02</v>
          </cell>
        </row>
      </sheetData>
      <sheetData sheetId="32">
        <row r="8">
          <cell r="B8" t="str">
            <v>Gasto de consumo final de las ISFLSH</v>
          </cell>
        </row>
      </sheetData>
      <sheetData sheetId="33">
        <row r="8">
          <cell r="B8" t="str">
            <v>Servicios con internación</v>
          </cell>
        </row>
      </sheetData>
      <sheetData sheetId="34">
        <row r="8">
          <cell r="B8" t="str">
            <v>Servicios con internación en hospitales y clínicas especializados y de especialidades</v>
          </cell>
        </row>
      </sheetData>
      <sheetData sheetId="35">
        <row r="8">
          <cell r="B8" t="str">
            <v>Gasto de consumo final de los hogares</v>
          </cell>
        </row>
      </sheetData>
      <sheetData sheetId="36"/>
      <sheetData sheetId="37"/>
      <sheetData sheetId="38"/>
      <sheetData sheetId="39">
        <row r="8">
          <cell r="B8" t="str">
            <v>Servicios con internación en hospitales y clínicas del sector público</v>
          </cell>
        </row>
      </sheetData>
      <sheetData sheetId="40">
        <row r="8">
          <cell r="B8" t="str">
            <v>Servicios con internación en hospitales y clínicas del sector público</v>
          </cell>
        </row>
      </sheetData>
      <sheetData sheetId="41">
        <row r="8">
          <cell r="B8" t="str">
            <v>Formación bruta de capital fijo público</v>
          </cell>
        </row>
      </sheetData>
      <sheetData sheetId="42"/>
      <sheetData sheetId="43">
        <row r="8">
          <cell r="B8" t="str">
            <v>02.02.02</v>
          </cell>
        </row>
      </sheetData>
      <sheetData sheetId="44">
        <row r="8">
          <cell r="B8" t="str">
            <v>Gasto de consumo final de los hogares</v>
          </cell>
        </row>
      </sheetData>
      <sheetData sheetId="45">
        <row r="8">
          <cell r="B8" t="str">
            <v>Gasto de consumo final de los hogares</v>
          </cell>
        </row>
      </sheetData>
      <sheetData sheetId="46">
        <row r="8">
          <cell r="B8" t="str">
            <v>Gasto de consumo final público en salud</v>
          </cell>
        </row>
      </sheetData>
      <sheetData sheetId="47">
        <row r="8">
          <cell r="B8" t="str">
            <v>Gasto de consumo final de los hogares en servicios característicos de la salud</v>
          </cell>
        </row>
      </sheetData>
      <sheetData sheetId="48">
        <row r="8">
          <cell r="B8" t="str">
            <v>Gasto de consumo final de los hogares en salud (GCFH)*</v>
          </cell>
        </row>
      </sheetData>
      <sheetData sheetId="49">
        <row r="8">
          <cell r="B8" t="str">
            <v>Gasto de consumo final de los hogares (GCFH)</v>
          </cell>
        </row>
      </sheetData>
      <sheetData sheetId="50">
        <row r="8">
          <cell r="B8" t="str">
            <v xml:space="preserve">Consumo final efectivo de los hogares en salud </v>
          </cell>
        </row>
      </sheetData>
      <sheetData sheetId="51">
        <row r="8">
          <cell r="B8" t="str">
            <v>Gasto de consumo final de los hogares en salud (GCFHS)</v>
          </cell>
        </row>
      </sheetData>
      <sheetData sheetId="52">
        <row r="8">
          <cell r="C8" t="str">
            <v>Productos característicos</v>
          </cell>
        </row>
      </sheetData>
      <sheetData sheetId="53"/>
      <sheetData sheetId="54">
        <row r="8">
          <cell r="B8" t="str">
            <v>Gasto de consumo final del gobierno central y local en salud</v>
          </cell>
        </row>
      </sheetData>
      <sheetData sheetId="55">
        <row r="8">
          <cell r="B8" t="str">
            <v>02.02.02</v>
          </cell>
        </row>
      </sheetData>
      <sheetData sheetId="56">
        <row r="8">
          <cell r="B8" t="str">
            <v>02.02.02</v>
          </cell>
        </row>
      </sheetData>
      <sheetData sheetId="57">
        <row r="8">
          <cell r="B8" t="str">
            <v>Gasto de consumo final de las ISFLSH</v>
          </cell>
        </row>
      </sheetData>
      <sheetData sheetId="58">
        <row r="8">
          <cell r="B8" t="str">
            <v>Servicios con internación en hospitales y clínicas especializados y de especialidades</v>
          </cell>
        </row>
      </sheetData>
      <sheetData sheetId="59">
        <row r="8">
          <cell r="B8" t="str">
            <v>Gasto de consumo final de los hogares</v>
          </cell>
        </row>
      </sheetData>
      <sheetData sheetId="60"/>
      <sheetData sheetId="61"/>
      <sheetData sheetId="62"/>
      <sheetData sheetId="63">
        <row r="8">
          <cell r="B8" t="str">
            <v>Servicios con internación en hospitales y clínicas del sector público</v>
          </cell>
        </row>
      </sheetData>
      <sheetData sheetId="64">
        <row r="8">
          <cell r="B8" t="str">
            <v>Servicios con internación en hospitales y clínicas del sector público</v>
          </cell>
        </row>
      </sheetData>
      <sheetData sheetId="65">
        <row r="8">
          <cell r="B8" t="str">
            <v>Formación bruta de capital fijo público</v>
          </cell>
        </row>
      </sheetData>
      <sheetData sheetId="66">
        <row r="8">
          <cell r="B8" t="str">
            <v>Producción de las industrias características de la salud</v>
          </cell>
        </row>
      </sheetData>
      <sheetData sheetId="67">
        <row r="8">
          <cell r="B8" t="str">
            <v>Producción sector público</v>
          </cell>
        </row>
      </sheetData>
      <sheetData sheetId="68">
        <row r="8">
          <cell r="B8" t="str">
            <v>Consumo intermedio de las industrias características de la salud</v>
          </cell>
        </row>
      </sheetData>
      <sheetData sheetId="69">
        <row r="8">
          <cell r="B8" t="str">
            <v>Consumo intermedio sector público</v>
          </cell>
        </row>
      </sheetData>
      <sheetData sheetId="70">
        <row r="8">
          <cell r="B8" t="str">
            <v>Servicios con internación en hospitales del Ministerio de Salúd Pública (MSP)</v>
          </cell>
        </row>
      </sheetData>
      <sheetData sheetId="71">
        <row r="8">
          <cell r="B8" t="str">
            <v>Atención ambulatoria en hospitales y centros ambulatorios del Ministerio de Salúd Pública y demás establecimientos del sector público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0"/>
  <sheetViews>
    <sheetView showGridLines="0" tabSelected="1" zoomScale="80" zoomScaleNormal="80" workbookViewId="0">
      <pane ySplit="5" topLeftCell="A6" activePane="bottomLeft" state="frozen"/>
      <selection pane="bottomLeft"/>
    </sheetView>
  </sheetViews>
  <sheetFormatPr baseColWidth="10" defaultRowHeight="15" x14ac:dyDescent="0.25"/>
  <cols>
    <col min="1" max="1" width="9.42578125" customWidth="1"/>
    <col min="2" max="2" width="14.140625" customWidth="1"/>
    <col min="3" max="3" width="152.28515625" customWidth="1"/>
  </cols>
  <sheetData>
    <row r="1" spans="1:26" ht="93.75" customHeight="1" x14ac:dyDescent="0.25">
      <c r="A1" s="3" t="s">
        <v>350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3" spans="1:26" ht="5.25" customHeight="1" x14ac:dyDescent="0.25">
      <c r="B3" s="446"/>
      <c r="C3" s="446"/>
    </row>
    <row r="5" spans="1:26" ht="27" customHeight="1" x14ac:dyDescent="0.25">
      <c r="B5" s="9" t="s">
        <v>12</v>
      </c>
      <c r="C5" s="9" t="s">
        <v>13</v>
      </c>
    </row>
    <row r="6" spans="1:26" ht="27" customHeight="1" x14ac:dyDescent="0.25">
      <c r="B6" s="16">
        <v>1</v>
      </c>
      <c r="C6" s="7" t="s">
        <v>85</v>
      </c>
    </row>
    <row r="7" spans="1:26" ht="27" customHeight="1" x14ac:dyDescent="0.25">
      <c r="B7" s="11">
        <v>1.1000000000000001</v>
      </c>
      <c r="C7" s="8" t="s">
        <v>86</v>
      </c>
    </row>
    <row r="8" spans="1:26" ht="27" customHeight="1" x14ac:dyDescent="0.25">
      <c r="A8" s="15"/>
      <c r="B8" s="12" t="s">
        <v>87</v>
      </c>
      <c r="C8" s="2" t="s">
        <v>175</v>
      </c>
      <c r="D8" s="4"/>
      <c r="E8" s="4"/>
      <c r="F8" s="4"/>
      <c r="G8" s="4"/>
      <c r="H8" s="4"/>
      <c r="I8" s="4"/>
      <c r="J8" s="4"/>
      <c r="K8" s="4"/>
    </row>
    <row r="9" spans="1:26" ht="27" customHeight="1" x14ac:dyDescent="0.25">
      <c r="A9" s="15"/>
      <c r="B9" s="12" t="s">
        <v>88</v>
      </c>
      <c r="C9" s="2" t="s">
        <v>176</v>
      </c>
      <c r="D9" s="4"/>
      <c r="E9" s="4"/>
      <c r="F9" s="4"/>
      <c r="G9" s="4"/>
      <c r="H9" s="4"/>
      <c r="I9" s="4"/>
      <c r="J9" s="4"/>
      <c r="K9" s="4"/>
    </row>
    <row r="10" spans="1:26" ht="27" customHeight="1" x14ac:dyDescent="0.25">
      <c r="A10" s="15"/>
      <c r="B10" s="12" t="s">
        <v>89</v>
      </c>
      <c r="C10" s="2" t="s">
        <v>177</v>
      </c>
      <c r="D10" s="4"/>
      <c r="E10" s="4"/>
      <c r="F10" s="4"/>
      <c r="G10" s="4"/>
      <c r="H10" s="4"/>
      <c r="I10" s="4"/>
      <c r="K10" s="4"/>
    </row>
    <row r="11" spans="1:26" ht="27" customHeight="1" x14ac:dyDescent="0.25">
      <c r="A11" s="15"/>
      <c r="B11" s="12" t="s">
        <v>90</v>
      </c>
      <c r="C11" s="2" t="s">
        <v>258</v>
      </c>
    </row>
    <row r="12" spans="1:26" ht="27" customHeight="1" x14ac:dyDescent="0.25">
      <c r="A12" s="15"/>
      <c r="B12" s="12" t="s">
        <v>91</v>
      </c>
      <c r="C12" s="2" t="s">
        <v>257</v>
      </c>
    </row>
    <row r="13" spans="1:26" ht="27" customHeight="1" x14ac:dyDescent="0.25">
      <c r="A13" s="15"/>
      <c r="B13" s="11">
        <v>1.2</v>
      </c>
      <c r="C13" s="8" t="s">
        <v>97</v>
      </c>
    </row>
    <row r="14" spans="1:26" ht="27" customHeight="1" x14ac:dyDescent="0.25">
      <c r="A14" s="15"/>
      <c r="B14" s="12" t="s">
        <v>98</v>
      </c>
      <c r="C14" s="2" t="s">
        <v>178</v>
      </c>
    </row>
    <row r="15" spans="1:26" ht="27" customHeight="1" x14ac:dyDescent="0.25">
      <c r="A15" s="15"/>
      <c r="B15" s="12" t="s">
        <v>99</v>
      </c>
      <c r="C15" s="2" t="s">
        <v>179</v>
      </c>
    </row>
    <row r="16" spans="1:26" ht="27" customHeight="1" x14ac:dyDescent="0.25">
      <c r="A16" s="15"/>
      <c r="B16" s="12" t="s">
        <v>100</v>
      </c>
      <c r="C16" s="2" t="s">
        <v>180</v>
      </c>
    </row>
    <row r="17" spans="1:3" ht="27" customHeight="1" x14ac:dyDescent="0.25">
      <c r="A17" s="15"/>
      <c r="B17" s="12" t="s">
        <v>101</v>
      </c>
      <c r="C17" s="2" t="s">
        <v>259</v>
      </c>
    </row>
    <row r="18" spans="1:3" ht="27" customHeight="1" x14ac:dyDescent="0.25">
      <c r="A18" s="15"/>
      <c r="B18" s="12" t="s">
        <v>102</v>
      </c>
      <c r="C18" s="2" t="s">
        <v>255</v>
      </c>
    </row>
    <row r="19" spans="1:3" ht="27" customHeight="1" x14ac:dyDescent="0.25">
      <c r="A19" s="15"/>
      <c r="B19" s="11">
        <v>1.3</v>
      </c>
      <c r="C19" s="8" t="s">
        <v>108</v>
      </c>
    </row>
    <row r="20" spans="1:3" ht="27" customHeight="1" x14ac:dyDescent="0.25">
      <c r="A20" s="15"/>
      <c r="B20" s="12" t="s">
        <v>109</v>
      </c>
      <c r="C20" s="2" t="s">
        <v>181</v>
      </c>
    </row>
    <row r="21" spans="1:3" ht="27" customHeight="1" x14ac:dyDescent="0.25">
      <c r="A21" s="15"/>
      <c r="B21" s="12" t="s">
        <v>110</v>
      </c>
      <c r="C21" s="2" t="s">
        <v>182</v>
      </c>
    </row>
    <row r="22" spans="1:3" ht="27" customHeight="1" x14ac:dyDescent="0.25">
      <c r="A22" s="15"/>
      <c r="B22" s="12" t="s">
        <v>111</v>
      </c>
      <c r="C22" s="2" t="s">
        <v>183</v>
      </c>
    </row>
    <row r="23" spans="1:3" ht="27" customHeight="1" x14ac:dyDescent="0.25">
      <c r="A23" s="15"/>
      <c r="B23" s="12" t="s">
        <v>112</v>
      </c>
      <c r="C23" s="2" t="s">
        <v>253</v>
      </c>
    </row>
    <row r="24" spans="1:3" ht="27" customHeight="1" x14ac:dyDescent="0.25">
      <c r="A24" s="15"/>
      <c r="B24" s="12" t="s">
        <v>113</v>
      </c>
      <c r="C24" s="2" t="s">
        <v>254</v>
      </c>
    </row>
    <row r="25" spans="1:3" ht="27" customHeight="1" x14ac:dyDescent="0.25">
      <c r="A25" s="15"/>
      <c r="B25" s="5">
        <v>2</v>
      </c>
      <c r="C25" s="7" t="s">
        <v>119</v>
      </c>
    </row>
    <row r="26" spans="1:3" ht="27" customHeight="1" x14ac:dyDescent="0.25">
      <c r="A26" s="15"/>
      <c r="B26" s="11">
        <v>2.1</v>
      </c>
      <c r="C26" s="8" t="s">
        <v>120</v>
      </c>
    </row>
    <row r="27" spans="1:3" ht="27" customHeight="1" x14ac:dyDescent="0.25">
      <c r="A27" s="10"/>
      <c r="B27" s="12" t="s">
        <v>121</v>
      </c>
      <c r="C27" s="2" t="s">
        <v>184</v>
      </c>
    </row>
    <row r="28" spans="1:3" ht="27" customHeight="1" x14ac:dyDescent="0.25">
      <c r="A28" s="10"/>
      <c r="B28" s="12" t="s">
        <v>122</v>
      </c>
      <c r="C28" s="2" t="s">
        <v>185</v>
      </c>
    </row>
    <row r="29" spans="1:3" ht="27" customHeight="1" x14ac:dyDescent="0.25">
      <c r="A29" s="10"/>
      <c r="B29" s="12" t="s">
        <v>123</v>
      </c>
      <c r="C29" s="2" t="s">
        <v>186</v>
      </c>
    </row>
    <row r="30" spans="1:3" ht="27" customHeight="1" x14ac:dyDescent="0.25">
      <c r="A30" s="10"/>
      <c r="B30" s="12" t="s">
        <v>124</v>
      </c>
      <c r="C30" s="2" t="s">
        <v>187</v>
      </c>
    </row>
    <row r="31" spans="1:3" ht="27" customHeight="1" x14ac:dyDescent="0.25">
      <c r="A31" s="10"/>
      <c r="B31" s="12" t="s">
        <v>125</v>
      </c>
      <c r="C31" s="2" t="s">
        <v>241</v>
      </c>
    </row>
    <row r="32" spans="1:3" ht="27" customHeight="1" x14ac:dyDescent="0.25">
      <c r="A32" s="10"/>
      <c r="B32" s="12" t="s">
        <v>126</v>
      </c>
      <c r="C32" s="2" t="s">
        <v>360</v>
      </c>
    </row>
    <row r="33" spans="1:3" ht="27" customHeight="1" x14ac:dyDescent="0.25">
      <c r="A33" s="10"/>
      <c r="B33" s="12" t="s">
        <v>127</v>
      </c>
      <c r="C33" s="2" t="s">
        <v>188</v>
      </c>
    </row>
    <row r="34" spans="1:3" ht="27" customHeight="1" x14ac:dyDescent="0.25">
      <c r="A34" s="10"/>
      <c r="B34" s="12" t="s">
        <v>128</v>
      </c>
      <c r="C34" s="2" t="s">
        <v>189</v>
      </c>
    </row>
    <row r="35" spans="1:3" ht="27" customHeight="1" x14ac:dyDescent="0.25">
      <c r="A35" s="10"/>
      <c r="B35" s="12" t="s">
        <v>129</v>
      </c>
      <c r="C35" s="2" t="s">
        <v>190</v>
      </c>
    </row>
    <row r="36" spans="1:3" ht="27" customHeight="1" x14ac:dyDescent="0.25">
      <c r="A36" s="10"/>
      <c r="B36" s="12" t="s">
        <v>130</v>
      </c>
      <c r="C36" s="2" t="s">
        <v>191</v>
      </c>
    </row>
    <row r="37" spans="1:3" ht="27" customHeight="1" x14ac:dyDescent="0.25">
      <c r="A37" s="10"/>
      <c r="B37" s="12" t="s">
        <v>131</v>
      </c>
      <c r="C37" s="2" t="s">
        <v>192</v>
      </c>
    </row>
    <row r="38" spans="1:3" ht="27" customHeight="1" x14ac:dyDescent="0.25">
      <c r="B38" s="12" t="s">
        <v>132</v>
      </c>
      <c r="C38" s="2" t="s">
        <v>193</v>
      </c>
    </row>
    <row r="39" spans="1:3" ht="27" customHeight="1" x14ac:dyDescent="0.25">
      <c r="B39" s="12" t="s">
        <v>133</v>
      </c>
      <c r="C39" s="2" t="s">
        <v>194</v>
      </c>
    </row>
    <row r="40" spans="1:3" ht="27" customHeight="1" x14ac:dyDescent="0.25">
      <c r="B40" s="12" t="s">
        <v>134</v>
      </c>
      <c r="C40" s="2" t="s">
        <v>195</v>
      </c>
    </row>
    <row r="41" spans="1:3" ht="27" customHeight="1" x14ac:dyDescent="0.25">
      <c r="B41" s="12" t="s">
        <v>135</v>
      </c>
      <c r="C41" s="2" t="s">
        <v>196</v>
      </c>
    </row>
    <row r="42" spans="1:3" ht="27" customHeight="1" x14ac:dyDescent="0.25">
      <c r="B42" s="12" t="s">
        <v>136</v>
      </c>
      <c r="C42" s="2" t="s">
        <v>197</v>
      </c>
    </row>
    <row r="43" spans="1:3" ht="27" customHeight="1" x14ac:dyDescent="0.25">
      <c r="B43" s="12" t="s">
        <v>137</v>
      </c>
      <c r="C43" s="2" t="s">
        <v>198</v>
      </c>
    </row>
    <row r="44" spans="1:3" ht="27" customHeight="1" x14ac:dyDescent="0.25">
      <c r="B44" s="12" t="s">
        <v>138</v>
      </c>
      <c r="C44" s="2" t="s">
        <v>243</v>
      </c>
    </row>
    <row r="45" spans="1:3" ht="27" customHeight="1" x14ac:dyDescent="0.25">
      <c r="B45" s="12" t="s">
        <v>139</v>
      </c>
      <c r="C45" s="2" t="s">
        <v>199</v>
      </c>
    </row>
    <row r="46" spans="1:3" ht="27" customHeight="1" x14ac:dyDescent="0.25">
      <c r="B46" s="12" t="s">
        <v>140</v>
      </c>
      <c r="C46" s="2" t="s">
        <v>244</v>
      </c>
    </row>
    <row r="47" spans="1:3" ht="27" customHeight="1" x14ac:dyDescent="0.25">
      <c r="B47" s="12" t="s">
        <v>141</v>
      </c>
      <c r="C47" s="2" t="s">
        <v>200</v>
      </c>
    </row>
    <row r="48" spans="1:3" ht="27" customHeight="1" x14ac:dyDescent="0.25">
      <c r="B48" s="12" t="s">
        <v>142</v>
      </c>
      <c r="C48" s="2" t="s">
        <v>245</v>
      </c>
    </row>
    <row r="49" spans="2:3" ht="27" customHeight="1" x14ac:dyDescent="0.25">
      <c r="B49" s="12" t="s">
        <v>143</v>
      </c>
      <c r="C49" s="2" t="s">
        <v>246</v>
      </c>
    </row>
    <row r="50" spans="2:3" ht="27" customHeight="1" x14ac:dyDescent="0.25">
      <c r="B50" s="12" t="s">
        <v>144</v>
      </c>
      <c r="C50" s="2" t="s">
        <v>201</v>
      </c>
    </row>
    <row r="51" spans="2:3" ht="27" customHeight="1" x14ac:dyDescent="0.25">
      <c r="B51" s="6">
        <v>4</v>
      </c>
      <c r="C51" s="7" t="s">
        <v>168</v>
      </c>
    </row>
    <row r="52" spans="2:3" ht="27" customHeight="1" x14ac:dyDescent="0.25">
      <c r="B52" s="12">
        <v>3.1</v>
      </c>
      <c r="C52" s="2" t="s">
        <v>202</v>
      </c>
    </row>
    <row r="53" spans="2:3" ht="27" customHeight="1" x14ac:dyDescent="0.25">
      <c r="B53" s="12">
        <v>3.2</v>
      </c>
      <c r="C53" s="2" t="s">
        <v>267</v>
      </c>
    </row>
    <row r="54" spans="2:3" ht="27" customHeight="1" x14ac:dyDescent="0.25">
      <c r="B54" s="12">
        <v>3.3</v>
      </c>
      <c r="C54" s="2" t="s">
        <v>265</v>
      </c>
    </row>
    <row r="55" spans="2:3" ht="27" customHeight="1" x14ac:dyDescent="0.25">
      <c r="B55" s="6">
        <v>4</v>
      </c>
      <c r="C55" s="7" t="s">
        <v>169</v>
      </c>
    </row>
    <row r="56" spans="2:3" ht="27" customHeight="1" x14ac:dyDescent="0.25">
      <c r="B56" s="12">
        <v>4.0999999999999996</v>
      </c>
      <c r="C56" s="2" t="s">
        <v>79</v>
      </c>
    </row>
    <row r="57" spans="2:3" ht="27" customHeight="1" x14ac:dyDescent="0.25">
      <c r="B57" s="12">
        <v>4.2</v>
      </c>
      <c r="C57" s="2" t="s">
        <v>376</v>
      </c>
    </row>
    <row r="59" spans="2:3" x14ac:dyDescent="0.25">
      <c r="B59" s="13" t="s">
        <v>16</v>
      </c>
      <c r="C59" s="14" t="s">
        <v>317</v>
      </c>
    </row>
    <row r="60" spans="2:3" x14ac:dyDescent="0.25">
      <c r="B60" s="1"/>
      <c r="C60" s="14" t="s">
        <v>17</v>
      </c>
    </row>
  </sheetData>
  <mergeCells count="1">
    <mergeCell ref="B3:C3"/>
  </mergeCells>
  <conditionalFormatting sqref="C63:C1048576 C1:C2 C4 B3">
    <cfRule type="duplicateValues" dxfId="38" priority="30"/>
  </conditionalFormatting>
  <conditionalFormatting sqref="B5">
    <cfRule type="containsText" dxfId="37" priority="26" operator="containsText" text="isflsh">
      <formula>NOT(ISERROR(SEARCH("isflsh",B5)))</formula>
    </cfRule>
  </conditionalFormatting>
  <conditionalFormatting sqref="C8:C12 C14:C18">
    <cfRule type="duplicateValues" dxfId="36" priority="17"/>
  </conditionalFormatting>
  <conditionalFormatting sqref="C7">
    <cfRule type="containsText" dxfId="35" priority="16" operator="containsText" text="isflsh">
      <formula>NOT(ISERROR(SEARCH("isflsh",C7)))</formula>
    </cfRule>
  </conditionalFormatting>
  <conditionalFormatting sqref="C20:C24">
    <cfRule type="duplicateValues" dxfId="34" priority="12"/>
  </conditionalFormatting>
  <conditionalFormatting sqref="C27:C50">
    <cfRule type="duplicateValues" dxfId="33" priority="11"/>
  </conditionalFormatting>
  <conditionalFormatting sqref="C13">
    <cfRule type="containsText" dxfId="32" priority="7" operator="containsText" text="isflsh">
      <formula>NOT(ISERROR(SEARCH("isflsh",C13)))</formula>
    </cfRule>
  </conditionalFormatting>
  <conditionalFormatting sqref="C19">
    <cfRule type="containsText" dxfId="31" priority="6" operator="containsText" text="isflsh">
      <formula>NOT(ISERROR(SEARCH("isflsh",C19)))</formula>
    </cfRule>
  </conditionalFormatting>
  <conditionalFormatting sqref="C26">
    <cfRule type="containsText" dxfId="30" priority="5" operator="containsText" text="isflsh">
      <formula>NOT(ISERROR(SEARCH("isflsh",C26)))</formula>
    </cfRule>
  </conditionalFormatting>
  <conditionalFormatting sqref="C52:C54">
    <cfRule type="duplicateValues" dxfId="29" priority="34"/>
  </conditionalFormatting>
  <conditionalFormatting sqref="C56">
    <cfRule type="duplicateValues" dxfId="28" priority="2"/>
  </conditionalFormatting>
  <conditionalFormatting sqref="C57">
    <cfRule type="duplicateValues" dxfId="27" priority="1"/>
  </conditionalFormatting>
  <hyperlinks>
    <hyperlink ref="C8" location="'1.1.1'!A1" display="Producción de las industrias características de la salud respecto al Producto Interno Bruto 2007-2019"/>
    <hyperlink ref="C52" location="'3.1'!A1" display="Valor promedio de producción por egreso hospitalario 2007 - 2021"/>
    <hyperlink ref="C53" location="'3.2'!A1" display="Valor promedio de producción por egreso hospitalario sector público y privado 2019 y 2021"/>
    <hyperlink ref="C20" location="'1.3.1'!A1" display="Valor agregado bruto (VAB) de las industrias características de la salud respecto al Producto Interno Bruto 2007-2019"/>
    <hyperlink ref="C21" location="'1.3.2'!A1" display="Valor agregado bruto (VAB) según industrias características y conexas de la salud 2007-2019"/>
    <hyperlink ref="C22" location="'1.3.3'!A1" display="Valor agregado bruto (VAB) de las industrias características de la salud según sector público y privado 2007-2019"/>
    <hyperlink ref="C23" location="'1.3.4'!A1" display="Valor agregado bruto (VAB) según industrias características de la salud 2014 y 2019"/>
    <hyperlink ref="C27" location="'2.1.1'!A1" display="Gasto de consumo final total en salud respecto al Producto Interno Bruto 2007-2019"/>
    <hyperlink ref="C28" location="'2.1.2'!A1" display="Gasto de consumo final total en salud según productos (nivel 1) característicos y conexos 2019"/>
    <hyperlink ref="C29" location="'2.1.3'!A1" display="Gasto de consumo final total en salud según productos (nivel 2) característicos y conexos 2019"/>
    <hyperlink ref="C30" location="'2.1.4'!A1" display="Gasto de consumo final total en salud según sectores institucionales 2019"/>
    <hyperlink ref="C31" location="'2.1.5'!A1" display="Estructura comparativa del gasto de consumo final total en salud según sectores institucionales 2014 y 2019"/>
    <hyperlink ref="C32" location="'2.1.6'!A1" display="Gasto nacional en servicios de salud del gobierno general  respecto al Producto Interno Bruto 2007-2019"/>
    <hyperlink ref="C33" location="'2.1.7'!A1" display="Gasto consumo final de los hogares en salud respecto al Producto Interno Bruto 2007-2019"/>
    <hyperlink ref="C34" location="'2.1.8'!A1" display="Gasto de bolsillo de los hogares respecto al gasto de consumo final total en salud   2007-2019"/>
    <hyperlink ref="C35" location="'2.1.9'!A1" display="Gasto de consumo final de los hogares en salud respecto al gasto de consumo final efectivo de los hogares en salud 2007-2019"/>
    <hyperlink ref="C36" location="'2.1.10'!A1" display="Gasto de consumo final efectivo en salud 2007-2019"/>
    <hyperlink ref="C37" location="'2.1.11'!A1" display="Gasto de consumo final de los hogares en salud respecto al gasto de consumo final total de los hogares 2007-2019"/>
    <hyperlink ref="C38" location="'2.1.12'!A1" display="Gasto de consumo final de los hogares en salud según productos (nivel 1) característicos y conexos 2007-2019"/>
    <hyperlink ref="C39" location="'2.1.13'!A1" display="Distribución del gasto de consumo final de los hogares en salud según productos (nivel 1) característicos y conexos 2007-2019"/>
    <hyperlink ref="C40" location="'2.1.14'!A1" display="Gasto de consumo final de los hogares en salud según productos (nivel 2) característicos y conexos 2007-2019"/>
    <hyperlink ref="C41" location="'2.1.15'!A1" display="Distribución del gasto de consumo final de los hogares en salud según productos (nivel 2)  característicos y conexos 2007-2019"/>
    <hyperlink ref="C42" location="'2.1.16'!A1" display="Gasto consumo final del gobierno general en salud respecto al Producto Interno Bruto 2007-2019"/>
    <hyperlink ref="C43" location="'2.1.17'!A1" display="Gasto de consumo final del gobierno general según productos (nivel 1) de la salud 2007-2019"/>
    <hyperlink ref="C44" location="'2.1.18'!A1" display="Gasto de consumo final del gobierno general según productos (nivel 1) de la salud 2014 y 2019"/>
    <hyperlink ref="C45" location="'2.1.19'!A1" display="Gasto de consumo final del gobierno general según productos (nivel 2) de la salud 2007-2019"/>
    <hyperlink ref="C46" location="'2.1.20'!A1" display="Gasto de consumo final del gobierno general según productos (nivel 2) de la salud 2014 y 2019"/>
    <hyperlink ref="C47" location="'2.1.21'!A1" display="Gasto de consumo final de las ISFLSH en salud 2007-2019"/>
    <hyperlink ref="C48" location="'2.1.22'!A1" display="Gasto de consumo final de las  ISFLSH según productos (nivel 1) de la salud 2014 y 2019"/>
    <hyperlink ref="C49" location="'2.1.23'!A1" display="Gasto de consumo final de las  ISFLSH según productos (nivel 2) de la salud 2014 y 2019"/>
    <hyperlink ref="C50" location="'2.1.24'!A1" display="Gasto consumo final per cápita de los hogares y gobierno general 2007-2019"/>
    <hyperlink ref="C57" location="'4.2'!A1" display="Relación de las industrias de CSS con los niveles y subniveles de atención del SNS"/>
    <hyperlink ref="C11" location="'1.1.4'!A1" display="Producción según industrias características de la salud 2014 y 2019"/>
    <hyperlink ref="C12" location="'1.1.5'!A1" display="Producción según industrias conexas de la salud 2014 y 2019"/>
    <hyperlink ref="C14" location="'1.2.1'!A1" display="Consumo intermedio de las industrias características de la salud respecto al Producto Interno Bruto 2007-2019"/>
    <hyperlink ref="C17" location="'1.2.4'!A1" display="Consumo intermedio según industrias características de la salud 2014- y 2019"/>
    <hyperlink ref="C18" location="'1.2.5'!A1" display="Consumo intermedio según industrias conexas de la salud 2014 y 2019"/>
    <hyperlink ref="C24" location="'1.3.5'!A1" display="Valor agregado bruto (VAB) según industrias conexas de la salud 2014 y 2019"/>
    <hyperlink ref="C9" location="'1.1.2'!A1" display="Producción según industrias características y conexas de la salud 2007-2019"/>
    <hyperlink ref="C10" location="'1.1.3'!A1" display="Producción de las industrias características de la salud según sector público y privado 2007-2019"/>
    <hyperlink ref="C15" location="'1.2.2'!A1" display="Consumo intermedio según industrias características y conexas de la salud 2007-2019"/>
    <hyperlink ref="C16" location="'1.2.3'!A1" display="Consumo intermedio de las industrias características de la salud según sector público y privado 2007-2019"/>
    <hyperlink ref="C54" location="'3.3'!A1" display="Valor promedio de producción por egreso hospitalario del sector público 2019 y 2021"/>
    <hyperlink ref="C56" location="'4.1'!A1" display="Correspondencia de industrias y productos de la salud que conforman las Cuentas Satélite de Salud"/>
  </hyperlinks>
  <pageMargins left="0.7" right="0.7" top="0.75" bottom="0.75" header="0.3" footer="0.3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3"/>
  <sheetViews>
    <sheetView showGridLines="0" zoomScale="70" zoomScaleNormal="70" zoomScaleSheetLayoutView="85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19.140625" customWidth="1"/>
    <col min="3" max="3" width="83.7109375" customWidth="1"/>
    <col min="4" max="7" width="15.85546875" customWidth="1"/>
    <col min="8" max="16" width="15.7109375" customWidth="1"/>
  </cols>
  <sheetData>
    <row r="1" spans="2:10" ht="78" customHeight="1" x14ac:dyDescent="0.25"/>
    <row r="2" spans="2:10" ht="33" customHeight="1" x14ac:dyDescent="0.25">
      <c r="B2" s="52" t="s">
        <v>3</v>
      </c>
      <c r="F2" s="39" t="s">
        <v>279</v>
      </c>
      <c r="G2" s="39" t="s">
        <v>280</v>
      </c>
    </row>
    <row r="3" spans="2:10" ht="33" customHeight="1" x14ac:dyDescent="0.25">
      <c r="B3" s="448" t="s">
        <v>106</v>
      </c>
      <c r="C3" s="448"/>
      <c r="D3" s="448"/>
      <c r="E3" s="448"/>
      <c r="F3" s="448"/>
      <c r="G3" s="448"/>
    </row>
    <row r="4" spans="2:10" ht="33" customHeight="1" x14ac:dyDescent="0.25">
      <c r="B4" s="450" t="s">
        <v>240</v>
      </c>
      <c r="C4" s="450"/>
      <c r="D4" s="450"/>
      <c r="E4" s="450"/>
      <c r="F4" s="450"/>
      <c r="G4" s="450"/>
      <c r="H4" s="111"/>
      <c r="I4" s="111"/>
      <c r="J4" s="110"/>
    </row>
    <row r="5" spans="2:10" ht="33" customHeight="1" x14ac:dyDescent="0.25"/>
    <row r="6" spans="2:10" ht="33" customHeight="1" x14ac:dyDescent="0.25">
      <c r="B6" s="21" t="s">
        <v>5</v>
      </c>
      <c r="C6" s="22"/>
      <c r="D6" s="22"/>
      <c r="E6" s="22"/>
      <c r="F6" s="22"/>
      <c r="G6" s="22"/>
    </row>
    <row r="7" spans="2:10" ht="33" customHeight="1" x14ac:dyDescent="0.25">
      <c r="B7" s="32" t="s">
        <v>10</v>
      </c>
      <c r="C7" s="32" t="s">
        <v>11</v>
      </c>
      <c r="D7" s="32">
        <v>2019</v>
      </c>
      <c r="E7" s="32">
        <v>2021</v>
      </c>
      <c r="F7" s="32" t="s">
        <v>238</v>
      </c>
      <c r="G7" s="32" t="s">
        <v>207</v>
      </c>
    </row>
    <row r="8" spans="2:10" ht="33" customHeight="1" x14ac:dyDescent="0.25">
      <c r="B8" s="124" t="s">
        <v>425</v>
      </c>
      <c r="C8" s="125" t="s">
        <v>426</v>
      </c>
      <c r="D8" s="126">
        <v>498965</v>
      </c>
      <c r="E8" s="126">
        <v>558155</v>
      </c>
      <c r="F8" s="95">
        <v>0.21395046292008399</v>
      </c>
      <c r="G8" s="95">
        <v>0.21964341860713099</v>
      </c>
    </row>
    <row r="9" spans="2:10" ht="33" customHeight="1" x14ac:dyDescent="0.25">
      <c r="B9" s="124" t="s">
        <v>429</v>
      </c>
      <c r="C9" s="125" t="s">
        <v>430</v>
      </c>
      <c r="D9" s="126">
        <v>396085</v>
      </c>
      <c r="E9" s="126">
        <v>428936</v>
      </c>
      <c r="F9" s="95">
        <v>0.16983670018077701</v>
      </c>
      <c r="G9" s="95">
        <v>0.16879355986001801</v>
      </c>
    </row>
    <row r="10" spans="2:10" ht="33" customHeight="1" x14ac:dyDescent="0.25">
      <c r="B10" s="124" t="s">
        <v>427</v>
      </c>
      <c r="C10" s="125" t="s">
        <v>428</v>
      </c>
      <c r="D10" s="126">
        <v>478816</v>
      </c>
      <c r="E10" s="126">
        <v>384236</v>
      </c>
      <c r="F10" s="95">
        <v>0.20531080306944</v>
      </c>
      <c r="G10" s="95">
        <v>0.15120335496758</v>
      </c>
    </row>
    <row r="11" spans="2:10" ht="33" customHeight="1" x14ac:dyDescent="0.25">
      <c r="B11" s="124" t="s">
        <v>435</v>
      </c>
      <c r="C11" s="125" t="s">
        <v>436</v>
      </c>
      <c r="D11" s="126">
        <v>0</v>
      </c>
      <c r="E11" s="126">
        <v>340008</v>
      </c>
      <c r="F11" s="95">
        <v>0</v>
      </c>
      <c r="G11" s="95">
        <v>0.13379889004626599</v>
      </c>
    </row>
    <row r="12" spans="2:10" ht="33" customHeight="1" x14ac:dyDescent="0.25">
      <c r="B12" s="124" t="s">
        <v>423</v>
      </c>
      <c r="C12" s="125" t="s">
        <v>424</v>
      </c>
      <c r="D12" s="126">
        <v>419647</v>
      </c>
      <c r="E12" s="126">
        <v>305616</v>
      </c>
      <c r="F12" s="95">
        <v>0.179939815243603</v>
      </c>
      <c r="G12" s="95">
        <v>0.120265057235064</v>
      </c>
    </row>
    <row r="13" spans="2:10" ht="33" customHeight="1" x14ac:dyDescent="0.25">
      <c r="B13" s="124" t="s">
        <v>433</v>
      </c>
      <c r="C13" s="125" t="s">
        <v>434</v>
      </c>
      <c r="D13" s="126">
        <v>157213</v>
      </c>
      <c r="E13" s="126">
        <v>225924</v>
      </c>
      <c r="F13" s="95">
        <v>6.7411129291744296E-2</v>
      </c>
      <c r="G13" s="95">
        <v>8.8904909398639306E-2</v>
      </c>
    </row>
    <row r="14" spans="2:10" ht="33" customHeight="1" x14ac:dyDescent="0.25">
      <c r="B14" s="124" t="s">
        <v>431</v>
      </c>
      <c r="C14" s="125" t="s">
        <v>432</v>
      </c>
      <c r="D14" s="126">
        <v>133694</v>
      </c>
      <c r="E14" s="126">
        <v>108916</v>
      </c>
      <c r="F14" s="95">
        <v>5.7326452135195299E-2</v>
      </c>
      <c r="G14" s="95">
        <v>4.2860285370576803E-2</v>
      </c>
    </row>
    <row r="15" spans="2:10" ht="33" customHeight="1" x14ac:dyDescent="0.25">
      <c r="B15" s="124" t="s">
        <v>437</v>
      </c>
      <c r="C15" s="125" t="s">
        <v>438</v>
      </c>
      <c r="D15" s="126">
        <v>106487</v>
      </c>
      <c r="E15" s="126">
        <v>76673</v>
      </c>
      <c r="F15" s="95">
        <v>4.5660402923994703E-2</v>
      </c>
      <c r="G15" s="95">
        <v>3.0172120351630999E-2</v>
      </c>
    </row>
    <row r="16" spans="2:10" ht="33" customHeight="1" x14ac:dyDescent="0.25">
      <c r="B16" s="124" t="s">
        <v>440</v>
      </c>
      <c r="C16" s="125" t="s">
        <v>441</v>
      </c>
      <c r="D16" s="126">
        <v>42298</v>
      </c>
      <c r="E16" s="126">
        <v>37527</v>
      </c>
      <c r="F16" s="95">
        <v>1.8136896737433902E-2</v>
      </c>
      <c r="G16" s="95">
        <v>1.47675082550005E-2</v>
      </c>
    </row>
    <row r="17" spans="2:16" ht="33" customHeight="1" x14ac:dyDescent="0.25">
      <c r="B17" s="124" t="s">
        <v>435</v>
      </c>
      <c r="C17" s="125" t="s">
        <v>439</v>
      </c>
      <c r="D17" s="126">
        <v>46911</v>
      </c>
      <c r="E17" s="126">
        <v>33629</v>
      </c>
      <c r="F17" s="95">
        <v>2.01148981713027E-2</v>
      </c>
      <c r="G17" s="95">
        <v>1.3233579425677801E-2</v>
      </c>
    </row>
    <row r="18" spans="2:16" ht="33" customHeight="1" x14ac:dyDescent="0.25">
      <c r="B18" s="124" t="s">
        <v>442</v>
      </c>
      <c r="C18" s="125" t="s">
        <v>443</v>
      </c>
      <c r="D18" s="126">
        <v>37177</v>
      </c>
      <c r="E18" s="126">
        <v>29435</v>
      </c>
      <c r="F18" s="95">
        <v>1.5941070736384299E-2</v>
      </c>
      <c r="G18" s="95">
        <v>1.1583169597514899E-2</v>
      </c>
    </row>
    <row r="19" spans="2:16" ht="33" customHeight="1" x14ac:dyDescent="0.25">
      <c r="B19" s="124" t="s">
        <v>444</v>
      </c>
      <c r="C19" s="125" t="s">
        <v>445</v>
      </c>
      <c r="D19" s="126">
        <v>14859</v>
      </c>
      <c r="E19" s="126">
        <v>12132</v>
      </c>
      <c r="F19" s="95">
        <v>6.3713685900404398E-3</v>
      </c>
      <c r="G19" s="95">
        <v>4.7741468849006397E-3</v>
      </c>
    </row>
    <row r="20" spans="2:16" ht="33" customHeight="1" x14ac:dyDescent="0.25">
      <c r="B20" s="116" t="s">
        <v>446</v>
      </c>
      <c r="C20" s="117" t="s">
        <v>447</v>
      </c>
      <c r="D20" s="118">
        <v>0</v>
      </c>
      <c r="E20" s="118">
        <v>0</v>
      </c>
      <c r="F20" s="119">
        <v>0</v>
      </c>
      <c r="G20" s="119">
        <v>0</v>
      </c>
    </row>
    <row r="21" spans="2:16" ht="33" customHeight="1" x14ac:dyDescent="0.25">
      <c r="B21" s="124" t="s">
        <v>471</v>
      </c>
      <c r="C21" s="125" t="s">
        <v>472</v>
      </c>
      <c r="D21" s="126">
        <v>0</v>
      </c>
      <c r="E21" s="126">
        <v>0</v>
      </c>
      <c r="F21" s="95">
        <v>0</v>
      </c>
      <c r="G21" s="95">
        <v>0</v>
      </c>
    </row>
    <row r="22" spans="2:16" ht="33" customHeight="1" x14ac:dyDescent="0.25">
      <c r="B22" s="452" t="s">
        <v>448</v>
      </c>
      <c r="C22" s="452"/>
      <c r="D22" s="120">
        <v>2332152</v>
      </c>
      <c r="E22" s="120">
        <v>2541187</v>
      </c>
      <c r="F22" s="121">
        <v>1</v>
      </c>
      <c r="G22" s="121">
        <v>1</v>
      </c>
    </row>
    <row r="23" spans="2:16" ht="39.75" customHeight="1" x14ac:dyDescent="0.25">
      <c r="B23" s="97"/>
      <c r="C23" s="24"/>
      <c r="D23" s="24"/>
      <c r="E23" s="24"/>
      <c r="F23" s="24"/>
      <c r="G23" s="24"/>
      <c r="H23" s="33"/>
      <c r="I23" s="33"/>
      <c r="J23" s="33"/>
      <c r="K23" s="33"/>
      <c r="L23" s="33"/>
      <c r="M23" s="33"/>
      <c r="N23" s="33"/>
      <c r="O23" s="33"/>
      <c r="P23" s="33"/>
    </row>
    <row r="24" spans="2:16" ht="33" customHeight="1" x14ac:dyDescent="0.25">
      <c r="B24" s="21" t="s">
        <v>1</v>
      </c>
      <c r="C24" s="22"/>
      <c r="D24" s="22"/>
      <c r="E24" s="22"/>
      <c r="F24" s="22"/>
      <c r="G24" s="22"/>
    </row>
    <row r="25" spans="2:16" ht="33" customHeight="1" x14ac:dyDescent="0.25">
      <c r="B25" s="32" t="s">
        <v>10</v>
      </c>
      <c r="C25" s="32" t="s">
        <v>11</v>
      </c>
      <c r="D25" s="32">
        <v>2019</v>
      </c>
      <c r="E25" s="32">
        <v>2021</v>
      </c>
      <c r="F25" s="32" t="s">
        <v>238</v>
      </c>
      <c r="G25" s="32" t="s">
        <v>207</v>
      </c>
    </row>
    <row r="26" spans="2:16" ht="33" customHeight="1" x14ac:dyDescent="0.25">
      <c r="B26" s="124" t="s">
        <v>425</v>
      </c>
      <c r="C26" s="125" t="s">
        <v>426</v>
      </c>
      <c r="D26" s="126">
        <v>370655</v>
      </c>
      <c r="E26" s="126">
        <v>413676</v>
      </c>
      <c r="F26" s="95">
        <v>0.208269300681972</v>
      </c>
      <c r="G26" s="95">
        <v>0.21573580765074701</v>
      </c>
    </row>
    <row r="27" spans="2:16" ht="33" customHeight="1" x14ac:dyDescent="0.25">
      <c r="B27" s="124" t="s">
        <v>429</v>
      </c>
      <c r="C27" s="125" t="s">
        <v>430</v>
      </c>
      <c r="D27" s="126">
        <v>294249</v>
      </c>
      <c r="E27" s="126">
        <v>317969</v>
      </c>
      <c r="F27" s="95">
        <v>0.165337128748755</v>
      </c>
      <c r="G27" s="95">
        <v>0.165823734088757</v>
      </c>
    </row>
    <row r="28" spans="2:16" ht="33" customHeight="1" x14ac:dyDescent="0.25">
      <c r="B28" s="124" t="s">
        <v>427</v>
      </c>
      <c r="C28" s="125" t="s">
        <v>428</v>
      </c>
      <c r="D28" s="126">
        <v>374634</v>
      </c>
      <c r="E28" s="126">
        <v>300942</v>
      </c>
      <c r="F28" s="95">
        <v>0.210505082061998</v>
      </c>
      <c r="G28" s="95">
        <v>0.15694399826441799</v>
      </c>
    </row>
    <row r="29" spans="2:16" ht="33" customHeight="1" x14ac:dyDescent="0.25">
      <c r="B29" s="124" t="s">
        <v>435</v>
      </c>
      <c r="C29" s="125" t="s">
        <v>436</v>
      </c>
      <c r="D29" s="126">
        <v>0</v>
      </c>
      <c r="E29" s="126">
        <v>246807</v>
      </c>
      <c r="F29" s="95">
        <v>0</v>
      </c>
      <c r="G29" s="95">
        <v>0.12871210193208699</v>
      </c>
    </row>
    <row r="30" spans="2:16" ht="33" customHeight="1" x14ac:dyDescent="0.25">
      <c r="B30" s="124" t="s">
        <v>423</v>
      </c>
      <c r="C30" s="125" t="s">
        <v>424</v>
      </c>
      <c r="D30" s="126">
        <v>328334</v>
      </c>
      <c r="E30" s="126">
        <v>239364</v>
      </c>
      <c r="F30" s="95">
        <v>0.18448932988929001</v>
      </c>
      <c r="G30" s="95">
        <v>0.124830509535273</v>
      </c>
    </row>
    <row r="31" spans="2:16" ht="33" customHeight="1" x14ac:dyDescent="0.25">
      <c r="B31" s="124" t="s">
        <v>433</v>
      </c>
      <c r="C31" s="125" t="s">
        <v>434</v>
      </c>
      <c r="D31" s="126">
        <v>116837</v>
      </c>
      <c r="E31" s="126">
        <v>167472</v>
      </c>
      <c r="F31" s="95">
        <v>6.5650160617770195E-2</v>
      </c>
      <c r="G31" s="95">
        <v>8.7338175719369707E-2</v>
      </c>
    </row>
    <row r="32" spans="2:16" ht="33" customHeight="1" x14ac:dyDescent="0.25">
      <c r="B32" s="124" t="s">
        <v>431</v>
      </c>
      <c r="C32" s="125" t="s">
        <v>432</v>
      </c>
      <c r="D32" s="126">
        <v>104605</v>
      </c>
      <c r="E32" s="126">
        <v>85303</v>
      </c>
      <c r="F32" s="95">
        <v>5.8777057365576403E-2</v>
      </c>
      <c r="G32" s="95">
        <v>4.4486292654231097E-2</v>
      </c>
    </row>
    <row r="33" spans="1:9" ht="33" customHeight="1" x14ac:dyDescent="0.25">
      <c r="B33" s="124" t="s">
        <v>437</v>
      </c>
      <c r="C33" s="125" t="s">
        <v>438</v>
      </c>
      <c r="D33" s="126">
        <v>83308</v>
      </c>
      <c r="E33" s="126">
        <v>60054</v>
      </c>
      <c r="F33" s="95">
        <v>4.6810373261425703E-2</v>
      </c>
      <c r="G33" s="95">
        <v>3.1318708826854801E-2</v>
      </c>
    </row>
    <row r="34" spans="1:9" ht="33" customHeight="1" x14ac:dyDescent="0.25">
      <c r="B34" s="124" t="s">
        <v>440</v>
      </c>
      <c r="C34" s="125" t="s">
        <v>441</v>
      </c>
      <c r="D34" s="126">
        <v>33108</v>
      </c>
      <c r="E34" s="126">
        <v>29388</v>
      </c>
      <c r="F34" s="95">
        <v>1.86032294370202E-2</v>
      </c>
      <c r="G34" s="95">
        <v>1.53261100843176E-2</v>
      </c>
    </row>
    <row r="35" spans="1:9" ht="33" customHeight="1" x14ac:dyDescent="0.25">
      <c r="B35" s="124" t="s">
        <v>435</v>
      </c>
      <c r="C35" s="125" t="s">
        <v>439</v>
      </c>
      <c r="D35" s="126">
        <v>33246</v>
      </c>
      <c r="E35" s="126">
        <v>23985</v>
      </c>
      <c r="F35" s="95">
        <v>1.8680770987772599E-2</v>
      </c>
      <c r="G35" s="95">
        <v>1.2508396296868E-2</v>
      </c>
    </row>
    <row r="36" spans="1:9" ht="33" customHeight="1" x14ac:dyDescent="0.25">
      <c r="A36" t="s">
        <v>327</v>
      </c>
      <c r="B36" s="124" t="s">
        <v>442</v>
      </c>
      <c r="C36" s="125" t="s">
        <v>443</v>
      </c>
      <c r="D36" s="126">
        <v>29088</v>
      </c>
      <c r="E36" s="126">
        <v>23055</v>
      </c>
      <c r="F36" s="95">
        <v>1.6344410349886599E-2</v>
      </c>
      <c r="G36" s="95">
        <v>1.20233928131871E-2</v>
      </c>
    </row>
    <row r="37" spans="1:9" ht="33" customHeight="1" x14ac:dyDescent="0.25">
      <c r="A37" t="s">
        <v>328</v>
      </c>
      <c r="B37" s="124" t="s">
        <v>444</v>
      </c>
      <c r="C37" s="125" t="s">
        <v>445</v>
      </c>
      <c r="D37" s="126">
        <v>11627</v>
      </c>
      <c r="E37" s="126">
        <v>9497</v>
      </c>
      <c r="F37" s="95">
        <v>6.5331565985331198E-3</v>
      </c>
      <c r="G37" s="95">
        <v>4.95277213389017E-3</v>
      </c>
    </row>
    <row r="38" spans="1:9" ht="33" customHeight="1" x14ac:dyDescent="0.25">
      <c r="A38" t="s">
        <v>328</v>
      </c>
      <c r="B38" s="124" t="s">
        <v>446</v>
      </c>
      <c r="C38" s="125" t="s">
        <v>447</v>
      </c>
      <c r="D38" s="126">
        <v>0</v>
      </c>
      <c r="E38" s="126">
        <v>0</v>
      </c>
      <c r="F38" s="95">
        <v>0</v>
      </c>
      <c r="G38" s="95">
        <v>0</v>
      </c>
    </row>
    <row r="39" spans="1:9" ht="33" customHeight="1" x14ac:dyDescent="0.25">
      <c r="B39" s="124" t="s">
        <v>471</v>
      </c>
      <c r="C39" s="125" t="s">
        <v>472</v>
      </c>
      <c r="D39" s="126">
        <v>0</v>
      </c>
      <c r="E39" s="126">
        <v>0</v>
      </c>
      <c r="F39" s="95">
        <v>0</v>
      </c>
      <c r="G39" s="95">
        <v>0</v>
      </c>
    </row>
    <row r="40" spans="1:9" ht="33" customHeight="1" x14ac:dyDescent="0.25">
      <c r="B40" s="459" t="s">
        <v>448</v>
      </c>
      <c r="C40" s="460"/>
      <c r="D40" s="123">
        <v>1779691</v>
      </c>
      <c r="E40" s="123">
        <v>1917512</v>
      </c>
      <c r="F40" s="115">
        <v>1</v>
      </c>
      <c r="G40" s="115">
        <v>1</v>
      </c>
    </row>
    <row r="41" spans="1:9" ht="27.75" customHeight="1" x14ac:dyDescent="0.3">
      <c r="B41" s="113"/>
      <c r="C41" s="113"/>
      <c r="D41" s="113"/>
      <c r="E41" s="113"/>
      <c r="F41" s="114"/>
      <c r="G41" s="114"/>
    </row>
    <row r="42" spans="1:9" ht="33" customHeight="1" x14ac:dyDescent="0.25">
      <c r="B42" s="449" t="s">
        <v>325</v>
      </c>
      <c r="C42" s="449"/>
      <c r="D42" s="449"/>
      <c r="E42" s="449"/>
      <c r="F42" s="449"/>
      <c r="G42" s="449"/>
      <c r="H42" s="449"/>
      <c r="I42" s="449"/>
    </row>
    <row r="43" spans="1:9" ht="33" customHeight="1" x14ac:dyDescent="0.25">
      <c r="B43" s="162"/>
      <c r="C43" s="57"/>
      <c r="D43" s="168">
        <v>2019</v>
      </c>
      <c r="E43" s="168">
        <v>2021</v>
      </c>
      <c r="F43" s="169">
        <v>2019</v>
      </c>
      <c r="G43" s="169">
        <v>2021</v>
      </c>
      <c r="H43" s="57"/>
    </row>
    <row r="44" spans="1:9" ht="33" customHeight="1" x14ac:dyDescent="0.25">
      <c r="B44" s="163"/>
      <c r="C44" s="149" t="str">
        <f>+C8</f>
        <v>Actividades de hospitales privados</v>
      </c>
      <c r="D44" s="159">
        <f>+D8</f>
        <v>498965</v>
      </c>
      <c r="E44" s="159">
        <f>+E8</f>
        <v>558155</v>
      </c>
      <c r="F44" s="160">
        <f>+F8</f>
        <v>0.21395046292008399</v>
      </c>
      <c r="G44" s="160">
        <f>+G8</f>
        <v>0.21964341860713099</v>
      </c>
      <c r="H44" s="57"/>
    </row>
    <row r="45" spans="1:9" ht="33" customHeight="1" x14ac:dyDescent="0.25">
      <c r="B45" s="163"/>
      <c r="C45" s="149" t="str">
        <f t="shared" ref="C45:E53" si="0">+C9</f>
        <v>Actividades de centros ambulatorios del sector privado</v>
      </c>
      <c r="D45" s="159">
        <f t="shared" si="0"/>
        <v>396085</v>
      </c>
      <c r="E45" s="159">
        <f t="shared" si="0"/>
        <v>428936</v>
      </c>
      <c r="F45" s="160">
        <f t="shared" ref="F45:G46" si="1">+F9</f>
        <v>0.16983670018077701</v>
      </c>
      <c r="G45" s="160">
        <f t="shared" si="1"/>
        <v>0.16879355986001801</v>
      </c>
      <c r="H45" s="57"/>
    </row>
    <row r="46" spans="1:9" ht="33" customHeight="1" x14ac:dyDescent="0.25">
      <c r="B46" s="163"/>
      <c r="C46" s="149" t="str">
        <f t="shared" si="0"/>
        <v>Actividades de hospitales públicos (IESS)</v>
      </c>
      <c r="D46" s="159">
        <f t="shared" si="0"/>
        <v>478816</v>
      </c>
      <c r="E46" s="159">
        <f t="shared" si="0"/>
        <v>384236</v>
      </c>
      <c r="F46" s="160">
        <f t="shared" si="1"/>
        <v>0.20531080306944</v>
      </c>
      <c r="G46" s="160">
        <f t="shared" si="1"/>
        <v>0.15120335496758</v>
      </c>
      <c r="H46" s="57"/>
    </row>
    <row r="47" spans="1:9" ht="33" customHeight="1" x14ac:dyDescent="0.25">
      <c r="B47" s="163"/>
      <c r="C47" s="149" t="str">
        <f t="shared" si="0"/>
        <v>Actividades de salud pública, vacunación COVID</v>
      </c>
      <c r="D47" s="159">
        <f t="shared" si="0"/>
        <v>0</v>
      </c>
      <c r="E47" s="159">
        <f t="shared" si="0"/>
        <v>340008</v>
      </c>
      <c r="F47" s="160">
        <f t="shared" ref="F47:G47" si="2">+F11</f>
        <v>0</v>
      </c>
      <c r="G47" s="160">
        <f t="shared" si="2"/>
        <v>0.13379889004626599</v>
      </c>
      <c r="H47" s="57"/>
    </row>
    <row r="48" spans="1:9" ht="33" customHeight="1" x14ac:dyDescent="0.25">
      <c r="B48" s="163"/>
      <c r="C48" s="149" t="str">
        <f t="shared" si="0"/>
        <v>Actividades de hospitales públicos (MSP)</v>
      </c>
      <c r="D48" s="159">
        <f t="shared" si="0"/>
        <v>419647</v>
      </c>
      <c r="E48" s="159">
        <f t="shared" si="0"/>
        <v>305616</v>
      </c>
      <c r="F48" s="160">
        <f t="shared" ref="F48:G48" si="3">+F12</f>
        <v>0.179939815243603</v>
      </c>
      <c r="G48" s="160">
        <f t="shared" si="3"/>
        <v>0.120265057235064</v>
      </c>
      <c r="H48" s="57"/>
    </row>
    <row r="49" spans="2:8" ht="33" customHeight="1" x14ac:dyDescent="0.25">
      <c r="B49" s="163"/>
      <c r="C49" s="149" t="str">
        <f t="shared" si="0"/>
        <v>Otras actividades relacionadas con la salud humana privados</v>
      </c>
      <c r="D49" s="159">
        <f t="shared" si="0"/>
        <v>157213</v>
      </c>
      <c r="E49" s="159">
        <f t="shared" si="0"/>
        <v>225924</v>
      </c>
      <c r="F49" s="160">
        <f t="shared" ref="F49:G49" si="4">+F13</f>
        <v>6.7411129291744296E-2</v>
      </c>
      <c r="G49" s="160">
        <f t="shared" si="4"/>
        <v>8.8904909398639306E-2</v>
      </c>
      <c r="H49" s="57"/>
    </row>
    <row r="50" spans="2:8" ht="33" customHeight="1" x14ac:dyDescent="0.25">
      <c r="B50" s="163"/>
      <c r="C50" s="149" t="str">
        <f t="shared" si="0"/>
        <v>Actividades de centros ambulatorios del sector público (MSP)</v>
      </c>
      <c r="D50" s="159">
        <f t="shared" si="0"/>
        <v>133694</v>
      </c>
      <c r="E50" s="159">
        <f t="shared" si="0"/>
        <v>108916</v>
      </c>
      <c r="F50" s="160">
        <f t="shared" ref="F50:G50" si="5">+F14</f>
        <v>5.7326452135195299E-2</v>
      </c>
      <c r="G50" s="160">
        <f t="shared" si="5"/>
        <v>4.2860285370576803E-2</v>
      </c>
      <c r="H50" s="57"/>
    </row>
    <row r="51" spans="2:8" ht="33" customHeight="1" x14ac:dyDescent="0.25">
      <c r="B51" s="163"/>
      <c r="C51" s="149" t="str">
        <f t="shared" si="0"/>
        <v>Actividades de centros ambulatorios del sector público (IESS)</v>
      </c>
      <c r="D51" s="159">
        <f t="shared" si="0"/>
        <v>106487</v>
      </c>
      <c r="E51" s="159">
        <f t="shared" si="0"/>
        <v>76673</v>
      </c>
      <c r="F51" s="160">
        <f t="shared" ref="F51:G51" si="6">+F15</f>
        <v>4.5660402923994703E-2</v>
      </c>
      <c r="G51" s="160">
        <f t="shared" si="6"/>
        <v>3.0172120351630999E-2</v>
      </c>
      <c r="H51" s="57"/>
    </row>
    <row r="52" spans="2:8" ht="33" customHeight="1" x14ac:dyDescent="0.25">
      <c r="B52" s="163"/>
      <c r="C52" s="149" t="str">
        <f t="shared" si="0"/>
        <v>Actividades de centros ambulatorios del sector público (otros sector público)</v>
      </c>
      <c r="D52" s="159">
        <f t="shared" si="0"/>
        <v>42298</v>
      </c>
      <c r="E52" s="159">
        <f t="shared" si="0"/>
        <v>37527</v>
      </c>
      <c r="F52" s="160">
        <f t="shared" ref="F52:G52" si="7">+F16</f>
        <v>1.8136896737433902E-2</v>
      </c>
      <c r="G52" s="160">
        <f t="shared" si="7"/>
        <v>1.47675082550005E-2</v>
      </c>
      <c r="H52" s="57"/>
    </row>
    <row r="53" spans="2:8" ht="33" customHeight="1" x14ac:dyDescent="0.25">
      <c r="B53" s="163"/>
      <c r="C53" s="149" t="str">
        <f t="shared" si="0"/>
        <v>Regulación de las actividades de organismos que prestan servicios de salud</v>
      </c>
      <c r="D53" s="159">
        <f t="shared" si="0"/>
        <v>46911</v>
      </c>
      <c r="E53" s="159">
        <f t="shared" si="0"/>
        <v>33629</v>
      </c>
      <c r="F53" s="160">
        <f t="shared" ref="F53:G53" si="8">+F17</f>
        <v>2.01148981713027E-2</v>
      </c>
      <c r="G53" s="160">
        <f t="shared" si="8"/>
        <v>1.3233579425677801E-2</v>
      </c>
      <c r="H53" s="57"/>
    </row>
    <row r="54" spans="2:8" ht="33" customHeight="1" x14ac:dyDescent="0.25">
      <c r="B54" s="163"/>
      <c r="C54" s="149" t="s">
        <v>9</v>
      </c>
      <c r="D54" s="159">
        <f>+D18+D19+D20</f>
        <v>52036</v>
      </c>
      <c r="E54" s="159">
        <f>+E18+E19+E20</f>
        <v>41567</v>
      </c>
      <c r="F54" s="160">
        <f>+F18+F19+F20</f>
        <v>2.2312439326424738E-2</v>
      </c>
      <c r="G54" s="160">
        <f>+G18+G19+G20</f>
        <v>1.6357316482415538E-2</v>
      </c>
      <c r="H54" s="57"/>
    </row>
    <row r="55" spans="2:8" ht="33" customHeight="1" x14ac:dyDescent="0.25">
      <c r="B55" s="163"/>
      <c r="C55" s="149" t="str">
        <f>+C21</f>
        <v>Actividades de seguros de enfermedad y accidentes públicos</v>
      </c>
      <c r="D55" s="159">
        <f>+D21</f>
        <v>0</v>
      </c>
      <c r="E55" s="159">
        <f>+E21</f>
        <v>0</v>
      </c>
      <c r="F55" s="160">
        <f>+F21</f>
        <v>0</v>
      </c>
      <c r="G55" s="160">
        <f>+G21</f>
        <v>0</v>
      </c>
      <c r="H55" s="57"/>
    </row>
    <row r="56" spans="2:8" ht="33" customHeight="1" x14ac:dyDescent="0.25">
      <c r="B56" s="163"/>
      <c r="C56" s="149"/>
      <c r="D56" s="159">
        <f>+SUM(D44:D55)</f>
        <v>2332152</v>
      </c>
      <c r="E56" s="159">
        <f t="shared" ref="E56:G56" si="9">+SUM(E44:E55)</f>
        <v>2541187</v>
      </c>
      <c r="F56" s="160">
        <f t="shared" si="9"/>
        <v>0.99999999999999978</v>
      </c>
      <c r="G56" s="160">
        <f t="shared" si="9"/>
        <v>0.99999999999999989</v>
      </c>
      <c r="H56" s="57"/>
    </row>
    <row r="57" spans="2:8" ht="33" customHeight="1" x14ac:dyDescent="0.25">
      <c r="B57" s="161"/>
      <c r="C57" s="58"/>
      <c r="D57" s="109">
        <f>+D22-D56</f>
        <v>0</v>
      </c>
      <c r="E57" s="109">
        <f t="shared" ref="E57:G57" si="10">+E22-E56</f>
        <v>0</v>
      </c>
      <c r="F57" s="109">
        <f t="shared" si="10"/>
        <v>0</v>
      </c>
      <c r="G57" s="109">
        <f t="shared" si="10"/>
        <v>0</v>
      </c>
      <c r="H57" s="57"/>
    </row>
    <row r="58" spans="2:8" ht="33" customHeight="1" x14ac:dyDescent="0.25">
      <c r="B58" s="56"/>
      <c r="C58" s="56"/>
      <c r="D58" s="108"/>
      <c r="E58" s="108"/>
      <c r="F58" s="152"/>
      <c r="G58" s="152"/>
      <c r="H58" s="57"/>
    </row>
    <row r="59" spans="2:8" ht="33" customHeight="1" x14ac:dyDescent="0.3">
      <c r="B59" s="113"/>
      <c r="C59" s="113"/>
      <c r="D59" s="113"/>
      <c r="E59" s="113"/>
      <c r="F59" s="114"/>
      <c r="G59" s="114"/>
    </row>
    <row r="60" spans="2:8" ht="33" customHeight="1" x14ac:dyDescent="0.3">
      <c r="B60" s="113"/>
      <c r="C60" s="113"/>
      <c r="D60" s="113"/>
      <c r="E60" s="113"/>
      <c r="F60" s="114"/>
      <c r="G60" s="114"/>
    </row>
    <row r="61" spans="2:8" ht="33" customHeight="1" x14ac:dyDescent="0.3">
      <c r="B61" s="113"/>
      <c r="C61" s="113"/>
      <c r="D61" s="113"/>
      <c r="E61" s="113"/>
      <c r="F61" s="114"/>
      <c r="G61" s="114"/>
    </row>
    <row r="62" spans="2:8" ht="33" customHeight="1" x14ac:dyDescent="0.3">
      <c r="B62" s="113"/>
      <c r="C62" s="113"/>
      <c r="D62" s="113"/>
      <c r="E62" s="113"/>
      <c r="F62" s="114"/>
      <c r="G62" s="114"/>
    </row>
    <row r="63" spans="2:8" ht="33" customHeight="1" x14ac:dyDescent="0.3">
      <c r="B63" s="113"/>
      <c r="C63" s="113"/>
      <c r="D63" s="113"/>
      <c r="E63" s="113"/>
      <c r="F63" s="114"/>
      <c r="G63" s="114"/>
    </row>
    <row r="64" spans="2:8" ht="33" customHeight="1" x14ac:dyDescent="0.3">
      <c r="B64" s="113"/>
      <c r="C64" s="113"/>
      <c r="D64" s="113"/>
      <c r="E64" s="113"/>
      <c r="F64" s="114"/>
      <c r="G64" s="114"/>
    </row>
    <row r="65" spans="2:9" ht="33" customHeight="1" x14ac:dyDescent="0.25">
      <c r="B65" s="449" t="s">
        <v>256</v>
      </c>
      <c r="C65" s="449"/>
      <c r="D65" s="449"/>
      <c r="E65" s="449"/>
      <c r="F65" s="449"/>
      <c r="G65" s="449"/>
      <c r="H65" s="449"/>
      <c r="I65" s="449"/>
    </row>
    <row r="66" spans="2:9" ht="33" customHeight="1" x14ac:dyDescent="0.25">
      <c r="B66" s="166"/>
      <c r="C66" s="63"/>
      <c r="D66" s="161">
        <v>2019</v>
      </c>
      <c r="E66" s="161">
        <v>2021</v>
      </c>
      <c r="F66" s="154">
        <f>+D25</f>
        <v>2019</v>
      </c>
      <c r="G66" s="154">
        <f>+E25</f>
        <v>2021</v>
      </c>
      <c r="H66" s="63"/>
      <c r="I66" s="18"/>
    </row>
    <row r="67" spans="2:9" ht="33" customHeight="1" x14ac:dyDescent="0.25">
      <c r="B67" s="164"/>
      <c r="C67" s="151" t="str">
        <f t="shared" ref="C67:G76" si="11">+C26</f>
        <v>Actividades de hospitales privados</v>
      </c>
      <c r="D67" s="151">
        <f t="shared" si="11"/>
        <v>370655</v>
      </c>
      <c r="E67" s="151">
        <f t="shared" si="11"/>
        <v>413676</v>
      </c>
      <c r="F67" s="157">
        <f t="shared" si="11"/>
        <v>0.208269300681972</v>
      </c>
      <c r="G67" s="157">
        <f t="shared" si="11"/>
        <v>0.21573580765074701</v>
      </c>
      <c r="H67" s="63"/>
      <c r="I67" s="18"/>
    </row>
    <row r="68" spans="2:9" ht="33" customHeight="1" x14ac:dyDescent="0.25">
      <c r="B68" s="164"/>
      <c r="C68" s="151" t="str">
        <f t="shared" si="11"/>
        <v>Actividades de centros ambulatorios del sector privado</v>
      </c>
      <c r="D68" s="151">
        <f t="shared" si="11"/>
        <v>294249</v>
      </c>
      <c r="E68" s="151">
        <f t="shared" si="11"/>
        <v>317969</v>
      </c>
      <c r="F68" s="157">
        <f t="shared" si="11"/>
        <v>0.165337128748755</v>
      </c>
      <c r="G68" s="157">
        <f t="shared" si="11"/>
        <v>0.165823734088757</v>
      </c>
      <c r="H68" s="63"/>
      <c r="I68" s="18"/>
    </row>
    <row r="69" spans="2:9" ht="33" customHeight="1" x14ac:dyDescent="0.25">
      <c r="B69" s="164"/>
      <c r="C69" s="151" t="str">
        <f t="shared" si="11"/>
        <v>Actividades de hospitales públicos (IESS)</v>
      </c>
      <c r="D69" s="151">
        <f t="shared" si="11"/>
        <v>374634</v>
      </c>
      <c r="E69" s="151">
        <f t="shared" si="11"/>
        <v>300942</v>
      </c>
      <c r="F69" s="157">
        <f t="shared" si="11"/>
        <v>0.210505082061998</v>
      </c>
      <c r="G69" s="157">
        <f t="shared" si="11"/>
        <v>0.15694399826441799</v>
      </c>
      <c r="H69" s="63"/>
      <c r="I69" s="18"/>
    </row>
    <row r="70" spans="2:9" ht="33" customHeight="1" x14ac:dyDescent="0.25">
      <c r="B70" s="164"/>
      <c r="C70" s="151" t="str">
        <f t="shared" si="11"/>
        <v>Actividades de salud pública, vacunación COVID</v>
      </c>
      <c r="D70" s="151">
        <f t="shared" si="11"/>
        <v>0</v>
      </c>
      <c r="E70" s="151">
        <f t="shared" si="11"/>
        <v>246807</v>
      </c>
      <c r="F70" s="157">
        <f t="shared" si="11"/>
        <v>0</v>
      </c>
      <c r="G70" s="157">
        <f t="shared" si="11"/>
        <v>0.12871210193208699</v>
      </c>
      <c r="H70" s="63"/>
      <c r="I70" s="18"/>
    </row>
    <row r="71" spans="2:9" ht="33" customHeight="1" x14ac:dyDescent="0.25">
      <c r="B71" s="164"/>
      <c r="C71" s="151" t="str">
        <f t="shared" si="11"/>
        <v>Actividades de hospitales públicos (MSP)</v>
      </c>
      <c r="D71" s="151">
        <f t="shared" si="11"/>
        <v>328334</v>
      </c>
      <c r="E71" s="151">
        <f t="shared" si="11"/>
        <v>239364</v>
      </c>
      <c r="F71" s="157">
        <f t="shared" si="11"/>
        <v>0.18448932988929001</v>
      </c>
      <c r="G71" s="157">
        <f t="shared" si="11"/>
        <v>0.124830509535273</v>
      </c>
      <c r="H71" s="63"/>
      <c r="I71" s="18"/>
    </row>
    <row r="72" spans="2:9" ht="33" customHeight="1" x14ac:dyDescent="0.25">
      <c r="B72" s="164"/>
      <c r="C72" s="151" t="str">
        <f t="shared" si="11"/>
        <v>Otras actividades relacionadas con la salud humana privados</v>
      </c>
      <c r="D72" s="151">
        <f t="shared" si="11"/>
        <v>116837</v>
      </c>
      <c r="E72" s="151">
        <f t="shared" si="11"/>
        <v>167472</v>
      </c>
      <c r="F72" s="157">
        <f t="shared" si="11"/>
        <v>6.5650160617770195E-2</v>
      </c>
      <c r="G72" s="157">
        <f t="shared" si="11"/>
        <v>8.7338175719369707E-2</v>
      </c>
      <c r="H72" s="63"/>
      <c r="I72" s="18"/>
    </row>
    <row r="73" spans="2:9" ht="33" customHeight="1" x14ac:dyDescent="0.25">
      <c r="B73" s="164"/>
      <c r="C73" s="151" t="str">
        <f t="shared" si="11"/>
        <v>Actividades de centros ambulatorios del sector público (MSP)</v>
      </c>
      <c r="D73" s="151">
        <f t="shared" si="11"/>
        <v>104605</v>
      </c>
      <c r="E73" s="151">
        <f t="shared" si="11"/>
        <v>85303</v>
      </c>
      <c r="F73" s="157">
        <f t="shared" si="11"/>
        <v>5.8777057365576403E-2</v>
      </c>
      <c r="G73" s="157">
        <f t="shared" si="11"/>
        <v>4.4486292654231097E-2</v>
      </c>
      <c r="H73" s="63"/>
      <c r="I73" s="18"/>
    </row>
    <row r="74" spans="2:9" ht="33" customHeight="1" x14ac:dyDescent="0.25">
      <c r="B74" s="164"/>
      <c r="C74" s="151" t="str">
        <f t="shared" si="11"/>
        <v>Actividades de centros ambulatorios del sector público (IESS)</v>
      </c>
      <c r="D74" s="151">
        <f t="shared" si="11"/>
        <v>83308</v>
      </c>
      <c r="E74" s="151">
        <f t="shared" si="11"/>
        <v>60054</v>
      </c>
      <c r="F74" s="157">
        <f t="shared" si="11"/>
        <v>4.6810373261425703E-2</v>
      </c>
      <c r="G74" s="157">
        <f t="shared" si="11"/>
        <v>3.1318708826854801E-2</v>
      </c>
      <c r="H74" s="63"/>
      <c r="I74" s="18"/>
    </row>
    <row r="75" spans="2:9" ht="33" customHeight="1" x14ac:dyDescent="0.25">
      <c r="B75" s="164"/>
      <c r="C75" s="151" t="str">
        <f t="shared" si="11"/>
        <v>Actividades de centros ambulatorios del sector público (otros sector público)</v>
      </c>
      <c r="D75" s="151">
        <f t="shared" si="11"/>
        <v>33108</v>
      </c>
      <c r="E75" s="151">
        <f t="shared" si="11"/>
        <v>29388</v>
      </c>
      <c r="F75" s="157">
        <f t="shared" si="11"/>
        <v>1.86032294370202E-2</v>
      </c>
      <c r="G75" s="157">
        <f t="shared" si="11"/>
        <v>1.53261100843176E-2</v>
      </c>
      <c r="H75" s="63"/>
      <c r="I75" s="18"/>
    </row>
    <row r="76" spans="2:9" ht="33" customHeight="1" x14ac:dyDescent="0.25">
      <c r="B76" s="164"/>
      <c r="C76" s="151" t="str">
        <f t="shared" si="11"/>
        <v>Regulación de las actividades de organismos que prestan servicios de salud</v>
      </c>
      <c r="D76" s="151">
        <f t="shared" si="11"/>
        <v>33246</v>
      </c>
      <c r="E76" s="151">
        <f t="shared" si="11"/>
        <v>23985</v>
      </c>
      <c r="F76" s="157">
        <f t="shared" si="11"/>
        <v>1.8680770987772599E-2</v>
      </c>
      <c r="G76" s="157">
        <f t="shared" si="11"/>
        <v>1.2508396296868E-2</v>
      </c>
      <c r="H76" s="63"/>
      <c r="I76" s="18"/>
    </row>
    <row r="77" spans="2:9" ht="33" customHeight="1" x14ac:dyDescent="0.25">
      <c r="B77" s="164"/>
      <c r="C77" s="151" t="s">
        <v>9</v>
      </c>
      <c r="D77" s="158">
        <f>+D36+D37+D38</f>
        <v>40715</v>
      </c>
      <c r="E77" s="158">
        <f>+E36+E37+E38</f>
        <v>32552</v>
      </c>
      <c r="F77" s="157">
        <f>+F36+F37+F38</f>
        <v>2.287756694841972E-2</v>
      </c>
      <c r="G77" s="157">
        <f>+G36+G37+G38</f>
        <v>1.6976164947077269E-2</v>
      </c>
      <c r="H77" s="63"/>
      <c r="I77" s="18"/>
    </row>
    <row r="78" spans="2:9" ht="33" customHeight="1" x14ac:dyDescent="0.25">
      <c r="B78" s="164"/>
      <c r="C78" s="151" t="str">
        <f>+C39</f>
        <v>Actividades de seguros de enfermedad y accidentes públicos</v>
      </c>
      <c r="D78" s="158">
        <f>+D39</f>
        <v>0</v>
      </c>
      <c r="E78" s="158">
        <f>+E39</f>
        <v>0</v>
      </c>
      <c r="F78" s="158">
        <f>+F39</f>
        <v>0</v>
      </c>
      <c r="G78" s="158">
        <f>+G39</f>
        <v>0</v>
      </c>
      <c r="H78" s="63"/>
      <c r="I78" s="18"/>
    </row>
    <row r="79" spans="2:9" ht="33" customHeight="1" x14ac:dyDescent="0.25">
      <c r="B79" s="164"/>
      <c r="C79" s="151"/>
      <c r="D79" s="158">
        <f>+SUM(D67:D78)</f>
        <v>1779691</v>
      </c>
      <c r="E79" s="158">
        <f>+SUM(E67:E78)</f>
        <v>1917512</v>
      </c>
      <c r="F79" s="157">
        <f t="shared" ref="F79:G79" si="12">+SUM(F67:F78)</f>
        <v>0.99999999999999967</v>
      </c>
      <c r="G79" s="157">
        <f t="shared" si="12"/>
        <v>1.0000000000000004</v>
      </c>
      <c r="H79" s="63"/>
      <c r="I79" s="18"/>
    </row>
    <row r="80" spans="2:9" ht="33" customHeight="1" x14ac:dyDescent="0.25">
      <c r="B80" s="166"/>
      <c r="C80" s="64"/>
      <c r="D80" s="150">
        <f>+D40-D79</f>
        <v>0</v>
      </c>
      <c r="E80" s="150">
        <f>+E40-E79</f>
        <v>0</v>
      </c>
      <c r="F80" s="150">
        <f>+F40-F79</f>
        <v>0</v>
      </c>
      <c r="G80" s="150">
        <f>+G40-G79</f>
        <v>0</v>
      </c>
      <c r="H80" s="63"/>
      <c r="I80" s="18"/>
    </row>
    <row r="81" spans="2:9" ht="33" customHeight="1" x14ac:dyDescent="0.25">
      <c r="B81" s="164"/>
      <c r="C81" s="164"/>
      <c r="D81" s="165"/>
      <c r="E81" s="165"/>
      <c r="F81" s="167"/>
      <c r="G81" s="167"/>
      <c r="H81" s="63"/>
      <c r="I81" s="18"/>
    </row>
    <row r="82" spans="2:9" ht="33" customHeight="1" x14ac:dyDescent="0.25">
      <c r="B82" s="153"/>
      <c r="C82" s="99"/>
      <c r="D82" s="156"/>
      <c r="E82" s="156"/>
      <c r="F82" s="156"/>
      <c r="G82" s="156"/>
      <c r="H82" s="57"/>
      <c r="I82" s="18"/>
    </row>
    <row r="83" spans="2:9" ht="33" customHeight="1" x14ac:dyDescent="0.25">
      <c r="B83" s="64"/>
      <c r="C83" s="46"/>
      <c r="D83" s="155"/>
      <c r="E83" s="155"/>
      <c r="F83" s="155"/>
      <c r="G83" s="155"/>
      <c r="H83" s="18"/>
      <c r="I83" s="18"/>
    </row>
    <row r="84" spans="2:9" ht="33" customHeight="1" x14ac:dyDescent="0.25">
      <c r="B84" s="17"/>
      <c r="C84" s="18"/>
      <c r="D84" s="18"/>
      <c r="E84" s="18"/>
      <c r="F84" s="18"/>
      <c r="G84" s="18"/>
      <c r="H84" s="18"/>
      <c r="I84" s="18"/>
    </row>
    <row r="85" spans="2:9" ht="33" customHeight="1" x14ac:dyDescent="0.25">
      <c r="B85" s="17"/>
      <c r="C85" s="18"/>
      <c r="D85" s="18"/>
      <c r="E85" s="18"/>
      <c r="F85" s="18"/>
      <c r="G85" s="18"/>
      <c r="H85" s="18"/>
      <c r="I85" s="18"/>
    </row>
    <row r="86" spans="2:9" ht="40.5" customHeight="1" x14ac:dyDescent="0.25">
      <c r="B86" s="451" t="s">
        <v>84</v>
      </c>
      <c r="C86" s="451"/>
      <c r="D86" s="451"/>
      <c r="E86" s="451"/>
      <c r="F86" s="18"/>
      <c r="G86" s="18"/>
      <c r="H86" s="18"/>
      <c r="I86" s="18"/>
    </row>
    <row r="87" spans="2:9" ht="24.75" customHeight="1" x14ac:dyDescent="0.25">
      <c r="B87" s="451"/>
      <c r="C87" s="451"/>
      <c r="D87" s="451"/>
      <c r="E87" s="451"/>
      <c r="F87" s="18"/>
      <c r="G87" s="18"/>
      <c r="H87" s="18"/>
      <c r="I87" s="18"/>
    </row>
    <row r="88" spans="2:9" ht="20.25" customHeight="1" x14ac:dyDescent="0.3">
      <c r="B88" s="106" t="s">
        <v>205</v>
      </c>
      <c r="C88" s="18"/>
      <c r="D88" s="18"/>
      <c r="E88" s="18"/>
      <c r="F88" s="18"/>
      <c r="G88" s="18"/>
      <c r="H88" s="18"/>
      <c r="I88" s="18"/>
    </row>
    <row r="89" spans="2:9" ht="23.25" customHeight="1" x14ac:dyDescent="0.25">
      <c r="B89" s="19" t="s">
        <v>15</v>
      </c>
      <c r="C89" s="18"/>
      <c r="D89" s="18"/>
      <c r="E89" s="18"/>
      <c r="F89" s="18"/>
      <c r="G89" s="18"/>
      <c r="H89" s="18"/>
      <c r="I89" s="18"/>
    </row>
    <row r="90" spans="2:9" ht="33" customHeight="1" x14ac:dyDescent="0.25">
      <c r="B90" s="17"/>
      <c r="C90" s="18"/>
      <c r="D90" s="18"/>
      <c r="E90" s="18"/>
      <c r="F90" s="18"/>
      <c r="G90" s="18"/>
      <c r="H90" s="18"/>
      <c r="I90" s="18"/>
    </row>
    <row r="91" spans="2:9" ht="26.25" customHeight="1" x14ac:dyDescent="0.25">
      <c r="C91" s="18"/>
      <c r="D91" s="18"/>
      <c r="E91" s="18"/>
      <c r="F91" s="18"/>
      <c r="G91" s="18"/>
      <c r="H91" s="18"/>
      <c r="I91" s="18"/>
    </row>
    <row r="92" spans="2:9" ht="18" customHeight="1" x14ac:dyDescent="0.25">
      <c r="C92" s="18"/>
      <c r="D92" s="18"/>
      <c r="E92" s="18"/>
      <c r="F92" s="18"/>
      <c r="G92" s="18"/>
      <c r="H92" s="18"/>
      <c r="I92" s="18"/>
    </row>
    <row r="93" spans="2:9" ht="15" customHeight="1" x14ac:dyDescent="0.25">
      <c r="B93" s="107"/>
      <c r="C93" s="18"/>
      <c r="D93" s="18"/>
      <c r="E93" s="18"/>
      <c r="F93" s="18"/>
      <c r="G93" s="18"/>
      <c r="H93" s="18"/>
      <c r="I93" s="18"/>
    </row>
  </sheetData>
  <mergeCells count="7">
    <mergeCell ref="B3:G3"/>
    <mergeCell ref="B4:G4"/>
    <mergeCell ref="B65:I65"/>
    <mergeCell ref="B86:E87"/>
    <mergeCell ref="B22:C22"/>
    <mergeCell ref="B40:C40"/>
    <mergeCell ref="B42:I42"/>
  </mergeCells>
  <conditionalFormatting sqref="D83:G83">
    <cfRule type="cellIs" dxfId="23" priority="3" operator="notEqual">
      <formula>0</formula>
    </cfRule>
  </conditionalFormatting>
  <conditionalFormatting sqref="D80:G80">
    <cfRule type="cellIs" dxfId="22" priority="2" operator="notEqual">
      <formula>0</formula>
    </cfRule>
  </conditionalFormatting>
  <conditionalFormatting sqref="D57:G57">
    <cfRule type="cellIs" dxfId="21" priority="1" operator="notEqual">
      <formula>0</formula>
    </cfRule>
  </conditionalFormatting>
  <hyperlinks>
    <hyperlink ref="B2" location="Indice!A1" display="Índice"/>
    <hyperlink ref="G2" location="'1.2.5'!A1" display="Siguiente"/>
    <hyperlink ref="F2" location="'1.2.3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5"/>
  <sheetViews>
    <sheetView showGridLines="0" zoomScale="70" zoomScaleNormal="70" zoomScaleSheetLayoutView="85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15.7109375" customWidth="1"/>
    <col min="3" max="3" width="83.7109375" customWidth="1"/>
    <col min="4" max="7" width="15.85546875" customWidth="1"/>
    <col min="8" max="15" width="15.7109375" customWidth="1"/>
    <col min="16" max="16" width="16" customWidth="1"/>
  </cols>
  <sheetData>
    <row r="1" spans="2:16" ht="78" customHeight="1" x14ac:dyDescent="0.25"/>
    <row r="2" spans="2:16" ht="33" customHeight="1" x14ac:dyDescent="0.25">
      <c r="B2" s="96" t="s">
        <v>3</v>
      </c>
      <c r="F2" s="39" t="s">
        <v>279</v>
      </c>
      <c r="G2" s="39" t="s">
        <v>280</v>
      </c>
    </row>
    <row r="3" spans="2:16" ht="33" customHeight="1" x14ac:dyDescent="0.25">
      <c r="B3" s="448" t="s">
        <v>107</v>
      </c>
      <c r="C3" s="448"/>
      <c r="D3" s="448"/>
      <c r="E3" s="448"/>
      <c r="F3" s="448"/>
      <c r="G3" s="448"/>
    </row>
    <row r="4" spans="2:16" ht="33" customHeight="1" x14ac:dyDescent="0.25">
      <c r="B4" s="450" t="s">
        <v>250</v>
      </c>
      <c r="C4" s="450"/>
      <c r="D4" s="450"/>
      <c r="E4" s="450"/>
      <c r="F4" s="450"/>
      <c r="G4" s="450"/>
      <c r="I4" s="111"/>
    </row>
    <row r="5" spans="2:16" ht="33" customHeight="1" x14ac:dyDescent="0.25"/>
    <row r="6" spans="2:16" ht="33" customHeight="1" x14ac:dyDescent="0.25">
      <c r="B6" s="21" t="s">
        <v>5</v>
      </c>
      <c r="C6" s="22"/>
      <c r="D6" s="22"/>
      <c r="E6" s="22"/>
      <c r="F6" s="22"/>
      <c r="G6" s="22"/>
    </row>
    <row r="7" spans="2:16" ht="33" customHeight="1" x14ac:dyDescent="0.25">
      <c r="B7" s="32" t="s">
        <v>10</v>
      </c>
      <c r="C7" s="32" t="s">
        <v>11</v>
      </c>
      <c r="D7" s="32">
        <v>2019</v>
      </c>
      <c r="E7" s="32">
        <v>2021</v>
      </c>
      <c r="F7" s="32" t="s">
        <v>238</v>
      </c>
      <c r="G7" s="32" t="s">
        <v>207</v>
      </c>
    </row>
    <row r="8" spans="2:16" ht="33" customHeight="1" x14ac:dyDescent="0.25">
      <c r="B8" s="179" t="s">
        <v>449</v>
      </c>
      <c r="C8" s="170" t="s">
        <v>450</v>
      </c>
      <c r="D8" s="171">
        <v>312556</v>
      </c>
      <c r="E8" s="171">
        <v>312556</v>
      </c>
      <c r="F8" s="172">
        <v>0.34290328349235699</v>
      </c>
      <c r="G8" s="172">
        <v>0.42304069125322102</v>
      </c>
    </row>
    <row r="9" spans="2:16" ht="33" customHeight="1" x14ac:dyDescent="0.25">
      <c r="B9" s="179" t="s">
        <v>451</v>
      </c>
      <c r="C9" s="170" t="s">
        <v>452</v>
      </c>
      <c r="D9" s="171">
        <v>159769</v>
      </c>
      <c r="E9" s="171">
        <v>184857</v>
      </c>
      <c r="F9" s="172">
        <v>0.175281596578822</v>
      </c>
      <c r="G9" s="172">
        <v>0.25020166966238599</v>
      </c>
    </row>
    <row r="10" spans="2:16" ht="33" customHeight="1" x14ac:dyDescent="0.25">
      <c r="B10" s="179" t="s">
        <v>453</v>
      </c>
      <c r="C10" s="170" t="s">
        <v>454</v>
      </c>
      <c r="D10" s="171">
        <v>100833</v>
      </c>
      <c r="E10" s="171">
        <v>113801</v>
      </c>
      <c r="F10" s="172">
        <v>0.110623270020044</v>
      </c>
      <c r="G10" s="172">
        <v>0.154028249994586</v>
      </c>
    </row>
    <row r="11" spans="2:16" ht="33" customHeight="1" x14ac:dyDescent="0.25">
      <c r="B11" s="179" t="s">
        <v>455</v>
      </c>
      <c r="C11" s="170" t="s">
        <v>456</v>
      </c>
      <c r="D11" s="171">
        <v>108112</v>
      </c>
      <c r="E11" s="171">
        <v>49371</v>
      </c>
      <c r="F11" s="172">
        <v>0.118609016575992</v>
      </c>
      <c r="G11" s="172">
        <v>6.68230396084631E-2</v>
      </c>
    </row>
    <row r="12" spans="2:16" ht="33" customHeight="1" x14ac:dyDescent="0.25">
      <c r="B12" s="179" t="s">
        <v>457</v>
      </c>
      <c r="C12" s="170" t="s">
        <v>458</v>
      </c>
      <c r="D12" s="171">
        <v>41380</v>
      </c>
      <c r="E12" s="171">
        <v>36395</v>
      </c>
      <c r="F12" s="172">
        <v>4.5397745910856699E-2</v>
      </c>
      <c r="G12" s="172">
        <v>4.9260183641206698E-2</v>
      </c>
    </row>
    <row r="13" spans="2:16" ht="33" customHeight="1" x14ac:dyDescent="0.25">
      <c r="B13" s="179" t="s">
        <v>459</v>
      </c>
      <c r="C13" s="173" t="s">
        <v>460</v>
      </c>
      <c r="D13" s="171">
        <v>175944</v>
      </c>
      <c r="E13" s="171">
        <v>31197</v>
      </c>
      <c r="F13" s="172">
        <v>0.193027090539869</v>
      </c>
      <c r="G13" s="172">
        <v>4.22247547480347E-2</v>
      </c>
    </row>
    <row r="14" spans="2:16" ht="33.75" customHeight="1" x14ac:dyDescent="0.25">
      <c r="B14" s="179" t="s">
        <v>461</v>
      </c>
      <c r="C14" s="173" t="s">
        <v>462</v>
      </c>
      <c r="D14" s="171">
        <v>12905</v>
      </c>
      <c r="E14" s="171">
        <v>10655</v>
      </c>
      <c r="F14" s="172">
        <v>1.41579968820591E-2</v>
      </c>
      <c r="G14" s="172">
        <v>1.4421411092102101E-2</v>
      </c>
      <c r="H14" s="33"/>
      <c r="I14" s="33"/>
      <c r="J14" s="33"/>
      <c r="K14" s="33"/>
      <c r="L14" s="33"/>
      <c r="M14" s="33"/>
      <c r="N14" s="33"/>
      <c r="O14" s="33"/>
      <c r="P14" s="33"/>
    </row>
    <row r="15" spans="2:16" ht="33.75" customHeight="1" x14ac:dyDescent="0.25">
      <c r="B15" s="461" t="s">
        <v>448</v>
      </c>
      <c r="C15" s="462"/>
      <c r="D15" s="174">
        <v>911499</v>
      </c>
      <c r="E15" s="174">
        <v>738832</v>
      </c>
      <c r="F15" s="175">
        <v>1</v>
      </c>
      <c r="G15" s="175">
        <v>1</v>
      </c>
    </row>
    <row r="16" spans="2:16" ht="29.25" customHeight="1" x14ac:dyDescent="0.25">
      <c r="B16" s="176"/>
      <c r="C16" s="176"/>
      <c r="D16" s="177"/>
      <c r="E16" s="177"/>
      <c r="F16" s="178"/>
      <c r="G16" s="178"/>
    </row>
    <row r="17" spans="2:9" ht="31.5" customHeight="1" x14ac:dyDescent="0.3">
      <c r="B17" s="21" t="s">
        <v>1</v>
      </c>
      <c r="C17" s="22"/>
      <c r="D17" s="129"/>
      <c r="E17" s="129"/>
      <c r="F17" s="22"/>
      <c r="G17" s="22"/>
    </row>
    <row r="18" spans="2:9" ht="30" customHeight="1" x14ac:dyDescent="0.25">
      <c r="B18" s="32" t="s">
        <v>10</v>
      </c>
      <c r="C18" s="32" t="s">
        <v>11</v>
      </c>
      <c r="D18" s="32">
        <v>2019</v>
      </c>
      <c r="E18" s="32">
        <v>2021</v>
      </c>
      <c r="F18" s="32" t="s">
        <v>238</v>
      </c>
      <c r="G18" s="32" t="s">
        <v>207</v>
      </c>
    </row>
    <row r="19" spans="2:9" ht="33" customHeight="1" x14ac:dyDescent="0.25">
      <c r="B19" s="179" t="s">
        <v>449</v>
      </c>
      <c r="C19" s="170" t="s">
        <v>450</v>
      </c>
      <c r="D19" s="126">
        <v>240117</v>
      </c>
      <c r="E19" s="126">
        <v>242659</v>
      </c>
      <c r="F19" s="95">
        <v>0.353436525763272</v>
      </c>
      <c r="G19" s="95">
        <v>0.44043742626372601</v>
      </c>
    </row>
    <row r="20" spans="2:9" ht="33" customHeight="1" x14ac:dyDescent="0.25">
      <c r="B20" s="179" t="s">
        <v>451</v>
      </c>
      <c r="C20" s="170" t="s">
        <v>452</v>
      </c>
      <c r="D20" s="126">
        <v>114525</v>
      </c>
      <c r="E20" s="126">
        <v>133845</v>
      </c>
      <c r="F20" s="95">
        <v>0.168573312647745</v>
      </c>
      <c r="G20" s="95">
        <v>0.242934930574462</v>
      </c>
    </row>
    <row r="21" spans="2:9" ht="33" customHeight="1" x14ac:dyDescent="0.25">
      <c r="B21" s="179" t="s">
        <v>453</v>
      </c>
      <c r="C21" s="170" t="s">
        <v>454</v>
      </c>
      <c r="D21" s="126">
        <v>70133</v>
      </c>
      <c r="E21" s="126">
        <v>79333</v>
      </c>
      <c r="F21" s="95">
        <v>0.103231190883426</v>
      </c>
      <c r="G21" s="95">
        <v>0.14399310282239799</v>
      </c>
    </row>
    <row r="22" spans="2:9" ht="33" customHeight="1" x14ac:dyDescent="0.25">
      <c r="B22" s="179" t="s">
        <v>455</v>
      </c>
      <c r="C22" s="170" t="s">
        <v>456</v>
      </c>
      <c r="D22" s="126">
        <v>82631</v>
      </c>
      <c r="E22" s="126">
        <v>37964</v>
      </c>
      <c r="F22" s="95">
        <v>0.121627429796078</v>
      </c>
      <c r="G22" s="95">
        <v>6.8906434340684303E-2</v>
      </c>
    </row>
    <row r="23" spans="2:9" ht="33" customHeight="1" x14ac:dyDescent="0.25">
      <c r="B23" s="179" t="s">
        <v>457</v>
      </c>
      <c r="C23" s="170" t="s">
        <v>458</v>
      </c>
      <c r="D23" s="126">
        <v>28779</v>
      </c>
      <c r="E23" s="126">
        <v>25373</v>
      </c>
      <c r="F23" s="95">
        <v>4.2360806502418399E-2</v>
      </c>
      <c r="G23" s="95">
        <v>4.6053180869407399E-2</v>
      </c>
    </row>
    <row r="24" spans="2:9" ht="33" customHeight="1" x14ac:dyDescent="0.25">
      <c r="B24" s="179" t="s">
        <v>459</v>
      </c>
      <c r="C24" s="173" t="s">
        <v>460</v>
      </c>
      <c r="D24" s="126">
        <v>133291</v>
      </c>
      <c r="E24" s="126">
        <v>23535</v>
      </c>
      <c r="F24" s="95">
        <v>0.19619563777455301</v>
      </c>
      <c r="G24" s="95">
        <v>4.2717124965967898E-2</v>
      </c>
    </row>
    <row r="25" spans="2:9" ht="33" customHeight="1" x14ac:dyDescent="0.25">
      <c r="B25" s="179" t="s">
        <v>461</v>
      </c>
      <c r="C25" s="173" t="s">
        <v>462</v>
      </c>
      <c r="D25" s="126">
        <v>9902</v>
      </c>
      <c r="E25" s="126">
        <v>8241</v>
      </c>
      <c r="F25" s="95">
        <v>1.4575096632508E-2</v>
      </c>
      <c r="G25" s="95">
        <v>1.49578001633542E-2</v>
      </c>
    </row>
    <row r="26" spans="2:9" ht="34.5" customHeight="1" x14ac:dyDescent="0.25">
      <c r="B26" s="463" t="s">
        <v>448</v>
      </c>
      <c r="C26" s="464"/>
      <c r="D26" s="123">
        <v>679378</v>
      </c>
      <c r="E26" s="123">
        <v>550950</v>
      </c>
      <c r="F26" s="115">
        <v>1</v>
      </c>
      <c r="G26" s="115">
        <v>1</v>
      </c>
      <c r="H26" s="18"/>
      <c r="I26" s="18"/>
    </row>
    <row r="27" spans="2:9" ht="34.5" customHeight="1" x14ac:dyDescent="0.25">
      <c r="B27" s="131"/>
      <c r="C27" s="131"/>
      <c r="D27" s="101"/>
      <c r="E27" s="101"/>
      <c r="F27" s="102"/>
      <c r="G27" s="102"/>
      <c r="H27" s="18"/>
      <c r="I27" s="18"/>
    </row>
    <row r="28" spans="2:9" ht="33" customHeight="1" x14ac:dyDescent="0.25">
      <c r="B28" s="456" t="s">
        <v>329</v>
      </c>
      <c r="C28" s="456"/>
      <c r="D28" s="456"/>
      <c r="E28" s="456"/>
      <c r="F28" s="456"/>
      <c r="G28" s="456"/>
      <c r="H28" s="456"/>
      <c r="I28" s="18"/>
    </row>
    <row r="29" spans="2:9" ht="34.5" customHeight="1" x14ac:dyDescent="0.25">
      <c r="B29" s="131"/>
      <c r="C29" s="131"/>
      <c r="D29" s="101"/>
      <c r="E29" s="101"/>
      <c r="F29" s="102"/>
      <c r="G29" s="102"/>
      <c r="H29" s="18"/>
      <c r="I29" s="18"/>
    </row>
    <row r="30" spans="2:9" ht="34.5" customHeight="1" x14ac:dyDescent="0.25">
      <c r="B30" s="131"/>
      <c r="C30" s="131"/>
      <c r="D30" s="101"/>
      <c r="E30" s="101"/>
      <c r="F30" s="102"/>
      <c r="G30" s="102"/>
      <c r="H30" s="18"/>
      <c r="I30" s="18"/>
    </row>
    <row r="31" spans="2:9" ht="34.5" customHeight="1" x14ac:dyDescent="0.25">
      <c r="B31" s="131"/>
      <c r="C31" s="131"/>
      <c r="D31" s="101"/>
      <c r="E31" s="101"/>
      <c r="F31" s="102"/>
      <c r="G31" s="102"/>
      <c r="H31" s="18"/>
      <c r="I31" s="18"/>
    </row>
    <row r="32" spans="2:9" ht="34.5" customHeight="1" x14ac:dyDescent="0.25">
      <c r="B32" s="131"/>
      <c r="C32" s="131"/>
      <c r="D32" s="101"/>
      <c r="E32" s="101"/>
      <c r="F32" s="102"/>
      <c r="G32" s="102"/>
      <c r="H32" s="18"/>
      <c r="I32" s="18"/>
    </row>
    <row r="33" spans="2:9" ht="34.5" customHeight="1" x14ac:dyDescent="0.25">
      <c r="B33" s="131"/>
      <c r="C33" s="131"/>
      <c r="D33" s="101"/>
      <c r="E33" s="101"/>
      <c r="F33" s="102"/>
      <c r="G33" s="102"/>
      <c r="H33" s="18"/>
      <c r="I33" s="18"/>
    </row>
    <row r="34" spans="2:9" ht="34.5" customHeight="1" x14ac:dyDescent="0.25">
      <c r="B34" s="131"/>
      <c r="C34" s="131"/>
      <c r="D34" s="101"/>
      <c r="E34" s="101"/>
      <c r="F34" s="102"/>
      <c r="G34" s="102"/>
      <c r="H34" s="18"/>
      <c r="I34" s="18"/>
    </row>
    <row r="35" spans="2:9" ht="34.5" customHeight="1" x14ac:dyDescent="0.25">
      <c r="B35" s="131"/>
      <c r="C35" s="131"/>
      <c r="D35" s="101"/>
      <c r="E35" s="101"/>
      <c r="F35" s="102"/>
      <c r="G35" s="102"/>
      <c r="H35" s="18"/>
      <c r="I35" s="18"/>
    </row>
    <row r="36" spans="2:9" ht="34.5" customHeight="1" x14ac:dyDescent="0.25">
      <c r="B36" s="131"/>
      <c r="C36" s="131"/>
      <c r="D36" s="101"/>
      <c r="E36" s="101"/>
      <c r="F36" s="102"/>
      <c r="G36" s="102"/>
      <c r="H36" s="18"/>
      <c r="I36" s="18"/>
    </row>
    <row r="37" spans="2:9" ht="34.5" customHeight="1" x14ac:dyDescent="0.25">
      <c r="B37" s="131"/>
      <c r="C37" s="131"/>
      <c r="D37" s="101"/>
      <c r="E37" s="101"/>
      <c r="F37" s="102"/>
      <c r="G37" s="102"/>
      <c r="H37" s="18"/>
      <c r="I37" s="18"/>
    </row>
    <row r="38" spans="2:9" ht="34.5" customHeight="1" x14ac:dyDescent="0.25">
      <c r="B38" s="131"/>
      <c r="C38" s="131"/>
      <c r="D38" s="101"/>
      <c r="E38" s="101"/>
      <c r="F38" s="102"/>
      <c r="G38" s="102"/>
      <c r="H38" s="18"/>
      <c r="I38" s="18"/>
    </row>
    <row r="39" spans="2:9" ht="34.5" customHeight="1" x14ac:dyDescent="0.25">
      <c r="B39" s="131"/>
      <c r="C39" s="131"/>
      <c r="D39" s="101"/>
      <c r="E39" s="101"/>
      <c r="F39" s="102"/>
      <c r="G39" s="102"/>
      <c r="H39" s="18"/>
      <c r="I39" s="18"/>
    </row>
    <row r="40" spans="2:9" ht="34.5" customHeight="1" x14ac:dyDescent="0.25">
      <c r="B40" s="131"/>
      <c r="C40" s="131"/>
      <c r="D40" s="101"/>
      <c r="E40" s="101"/>
      <c r="F40" s="102"/>
      <c r="G40" s="102"/>
      <c r="H40" s="18"/>
      <c r="I40" s="18"/>
    </row>
    <row r="41" spans="2:9" ht="34.5" customHeight="1" x14ac:dyDescent="0.25">
      <c r="B41" s="131"/>
      <c r="C41" s="131"/>
      <c r="D41" s="101"/>
      <c r="E41" s="101"/>
      <c r="F41" s="102"/>
      <c r="G41" s="102"/>
      <c r="H41" s="18"/>
      <c r="I41" s="18"/>
    </row>
    <row r="42" spans="2:9" ht="34.5" customHeight="1" x14ac:dyDescent="0.25">
      <c r="B42" s="131"/>
      <c r="C42" s="131"/>
      <c r="D42" s="101"/>
      <c r="E42" s="101"/>
      <c r="F42" s="102"/>
      <c r="G42" s="102"/>
      <c r="H42" s="18"/>
      <c r="I42" s="18"/>
    </row>
    <row r="43" spans="2:9" ht="34.5" customHeight="1" x14ac:dyDescent="0.25">
      <c r="B43" s="131"/>
      <c r="C43" s="131"/>
      <c r="D43" s="101"/>
      <c r="E43" s="101"/>
      <c r="F43" s="102"/>
      <c r="G43" s="102"/>
      <c r="H43" s="18"/>
      <c r="I43" s="18"/>
    </row>
    <row r="44" spans="2:9" ht="34.5" customHeight="1" x14ac:dyDescent="0.25">
      <c r="B44" s="131"/>
      <c r="C44" s="131"/>
      <c r="D44" s="101"/>
      <c r="E44" s="101"/>
      <c r="F44" s="102"/>
      <c r="G44" s="102"/>
      <c r="H44" s="18"/>
      <c r="I44" s="18"/>
    </row>
    <row r="45" spans="2:9" ht="20.25" customHeight="1" x14ac:dyDescent="0.25">
      <c r="B45" s="127"/>
      <c r="C45" s="111"/>
      <c r="D45" s="18"/>
      <c r="E45" s="18"/>
      <c r="F45" s="18"/>
      <c r="G45" s="18"/>
      <c r="H45" s="18"/>
      <c r="I45" s="18"/>
    </row>
    <row r="46" spans="2:9" ht="33" customHeight="1" x14ac:dyDescent="0.25">
      <c r="B46" s="456" t="s">
        <v>272</v>
      </c>
      <c r="C46" s="456"/>
      <c r="D46" s="456"/>
      <c r="E46" s="456"/>
      <c r="F46" s="456"/>
      <c r="G46" s="456"/>
      <c r="H46" s="456"/>
      <c r="I46" s="18"/>
    </row>
    <row r="47" spans="2:9" ht="33" customHeight="1" x14ac:dyDescent="0.25">
      <c r="B47" s="17"/>
      <c r="C47" s="18"/>
      <c r="D47" s="18"/>
      <c r="E47" s="18"/>
      <c r="F47" s="18"/>
      <c r="G47" s="18"/>
      <c r="H47" s="18"/>
      <c r="I47" s="18"/>
    </row>
    <row r="48" spans="2:9" ht="33" customHeight="1" x14ac:dyDescent="0.25">
      <c r="B48" s="17"/>
      <c r="C48" s="18"/>
      <c r="D48" s="18"/>
      <c r="E48" s="18"/>
      <c r="F48" s="18"/>
      <c r="G48" s="18"/>
      <c r="H48" s="18"/>
      <c r="I48" s="18"/>
    </row>
    <row r="49" spans="2:9" ht="33" customHeight="1" x14ac:dyDescent="0.25">
      <c r="B49" s="17"/>
      <c r="C49" s="18"/>
      <c r="D49" s="18"/>
      <c r="E49" s="18"/>
      <c r="F49" s="18"/>
      <c r="G49" s="18"/>
      <c r="H49" s="18"/>
      <c r="I49" s="18"/>
    </row>
    <row r="50" spans="2:9" ht="33" customHeight="1" x14ac:dyDescent="0.25">
      <c r="B50" s="17"/>
      <c r="C50" s="18"/>
      <c r="D50" s="18"/>
      <c r="E50" s="18"/>
      <c r="F50" s="18"/>
      <c r="G50" s="18"/>
      <c r="H50" s="18"/>
      <c r="I50" s="18"/>
    </row>
    <row r="51" spans="2:9" ht="33" customHeight="1" x14ac:dyDescent="0.25">
      <c r="B51" s="17"/>
      <c r="C51" s="18"/>
      <c r="D51" s="18"/>
      <c r="E51" s="18"/>
      <c r="F51" s="18"/>
      <c r="G51" s="18"/>
      <c r="H51" s="18"/>
      <c r="I51" s="18"/>
    </row>
    <row r="52" spans="2:9" ht="33" customHeight="1" x14ac:dyDescent="0.25">
      <c r="B52" s="17"/>
      <c r="C52" s="18"/>
      <c r="D52" s="18"/>
      <c r="E52" s="18"/>
      <c r="F52" s="18"/>
      <c r="G52" s="18"/>
      <c r="H52" s="18"/>
      <c r="I52" s="18"/>
    </row>
    <row r="53" spans="2:9" ht="33" customHeight="1" x14ac:dyDescent="0.25">
      <c r="B53" s="17"/>
      <c r="C53" s="18"/>
      <c r="D53" s="18"/>
      <c r="E53" s="18"/>
      <c r="F53" s="18"/>
      <c r="G53" s="18"/>
      <c r="H53" s="18"/>
      <c r="I53" s="18"/>
    </row>
    <row r="54" spans="2:9" ht="33" customHeight="1" x14ac:dyDescent="0.25">
      <c r="B54" s="17"/>
      <c r="C54" s="18"/>
      <c r="D54" s="18"/>
      <c r="E54" s="18"/>
      <c r="F54" s="18"/>
      <c r="G54" s="18"/>
      <c r="H54" s="18"/>
      <c r="I54" s="18"/>
    </row>
    <row r="55" spans="2:9" ht="33" customHeight="1" x14ac:dyDescent="0.25">
      <c r="B55" s="17"/>
      <c r="C55" s="18"/>
      <c r="D55" s="18"/>
      <c r="E55" s="18"/>
      <c r="F55" s="18"/>
      <c r="G55" s="18"/>
      <c r="H55" s="18"/>
      <c r="I55" s="18"/>
    </row>
    <row r="56" spans="2:9" ht="33" customHeight="1" x14ac:dyDescent="0.25">
      <c r="B56" s="17"/>
      <c r="C56" s="18"/>
      <c r="D56" s="18"/>
      <c r="E56" s="18"/>
      <c r="F56" s="18"/>
      <c r="G56" s="18"/>
      <c r="H56" s="18"/>
      <c r="I56" s="18"/>
    </row>
    <row r="57" spans="2:9" ht="33" customHeight="1" x14ac:dyDescent="0.25">
      <c r="B57" s="17"/>
      <c r="C57" s="18"/>
      <c r="D57" s="18"/>
      <c r="E57" s="18"/>
      <c r="F57" s="18"/>
      <c r="G57" s="18"/>
      <c r="H57" s="18"/>
      <c r="I57" s="18"/>
    </row>
    <row r="58" spans="2:9" ht="33" customHeight="1" x14ac:dyDescent="0.25">
      <c r="B58" s="17"/>
      <c r="C58" s="18"/>
      <c r="D58" s="18"/>
      <c r="E58" s="18"/>
      <c r="F58" s="18"/>
      <c r="G58" s="18"/>
      <c r="H58" s="18"/>
      <c r="I58" s="18"/>
    </row>
    <row r="59" spans="2:9" ht="33" customHeight="1" x14ac:dyDescent="0.25">
      <c r="B59" s="17"/>
      <c r="C59" s="18"/>
      <c r="D59" s="18"/>
      <c r="E59" s="18"/>
      <c r="F59" s="18"/>
      <c r="G59" s="18"/>
      <c r="H59" s="18"/>
      <c r="I59" s="18"/>
    </row>
    <row r="60" spans="2:9" ht="33" customHeight="1" x14ac:dyDescent="0.25">
      <c r="B60" s="17"/>
      <c r="C60" s="18"/>
      <c r="D60" s="18"/>
      <c r="E60" s="18"/>
      <c r="F60" s="18"/>
      <c r="G60" s="18"/>
      <c r="H60" s="18"/>
      <c r="I60" s="18"/>
    </row>
    <row r="61" spans="2:9" ht="33" customHeight="1" x14ac:dyDescent="0.25">
      <c r="B61" s="17"/>
      <c r="C61" s="18"/>
      <c r="D61" s="18"/>
      <c r="E61" s="18"/>
      <c r="F61" s="18"/>
      <c r="G61" s="18"/>
      <c r="H61" s="18"/>
      <c r="I61" s="18"/>
    </row>
    <row r="62" spans="2:9" ht="33" customHeight="1" x14ac:dyDescent="0.25">
      <c r="B62" s="17"/>
      <c r="C62" s="18"/>
      <c r="D62" s="18"/>
      <c r="E62" s="18"/>
      <c r="F62" s="18"/>
      <c r="G62" s="18"/>
      <c r="H62" s="18"/>
      <c r="I62" s="18"/>
    </row>
    <row r="63" spans="2:9" ht="24.75" customHeight="1" x14ac:dyDescent="0.25">
      <c r="B63" s="17"/>
      <c r="C63" s="18"/>
      <c r="D63" s="18"/>
      <c r="E63" s="18"/>
      <c r="F63" s="18"/>
      <c r="G63" s="18"/>
      <c r="H63" s="18"/>
      <c r="I63" s="18"/>
    </row>
    <row r="64" spans="2:9" ht="15" customHeight="1" x14ac:dyDescent="0.25">
      <c r="B64" s="19" t="s">
        <v>205</v>
      </c>
      <c r="C64" s="18"/>
      <c r="D64" s="18"/>
      <c r="E64" s="18"/>
      <c r="F64" s="18"/>
      <c r="G64" s="18"/>
      <c r="H64" s="18"/>
      <c r="I64" s="18"/>
    </row>
    <row r="65" spans="2:2" ht="15" customHeight="1" x14ac:dyDescent="0.25">
      <c r="B65" s="19" t="s">
        <v>15</v>
      </c>
    </row>
  </sheetData>
  <mergeCells count="6">
    <mergeCell ref="B3:G3"/>
    <mergeCell ref="B4:G4"/>
    <mergeCell ref="B46:H46"/>
    <mergeCell ref="B15:C15"/>
    <mergeCell ref="B26:C26"/>
    <mergeCell ref="B28:H28"/>
  </mergeCells>
  <hyperlinks>
    <hyperlink ref="B2" location="Indice!A1" display="Índice"/>
    <hyperlink ref="G2" location="'1.3.1'!A1" display="Siguiente"/>
    <hyperlink ref="F2" location="'1.2.4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5"/>
  <sheetViews>
    <sheetView showGridLines="0" zoomScale="70" zoomScaleNormal="70" workbookViewId="0">
      <pane ySplit="5" topLeftCell="A6" activePane="bottomLeft" state="frozen"/>
      <selection activeCell="B14" sqref="B14:Q16"/>
      <selection pane="bottomLeft" activeCell="Q2" sqref="Q2"/>
    </sheetView>
  </sheetViews>
  <sheetFormatPr baseColWidth="10" defaultRowHeight="15" x14ac:dyDescent="0.25"/>
  <cols>
    <col min="1" max="1" width="5" customWidth="1"/>
    <col min="2" max="2" width="52.7109375" customWidth="1"/>
    <col min="3" max="17" width="15.85546875" customWidth="1"/>
  </cols>
  <sheetData>
    <row r="1" spans="2:17" ht="78" customHeight="1" x14ac:dyDescent="0.25"/>
    <row r="2" spans="2:17" ht="33" customHeight="1" x14ac:dyDescent="0.25">
      <c r="B2" s="52" t="s">
        <v>3</v>
      </c>
      <c r="P2" s="39" t="s">
        <v>279</v>
      </c>
      <c r="Q2" s="39" t="s">
        <v>280</v>
      </c>
    </row>
    <row r="3" spans="2:17" ht="33" customHeight="1" x14ac:dyDescent="0.25">
      <c r="B3" s="448" t="s">
        <v>114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2:17" ht="33" customHeight="1" x14ac:dyDescent="0.25">
      <c r="B4" s="450" t="s">
        <v>212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</row>
    <row r="5" spans="2:17" ht="33" customHeight="1" x14ac:dyDescent="0.25">
      <c r="B5" s="74"/>
      <c r="C5" s="74"/>
      <c r="D5" s="74"/>
      <c r="E5" s="74"/>
      <c r="F5" s="74"/>
      <c r="G5" s="74"/>
      <c r="H5" s="74"/>
      <c r="I5" s="74"/>
    </row>
    <row r="6" spans="2:17" ht="33" customHeight="1" x14ac:dyDescent="0.25">
      <c r="B6" s="21" t="s">
        <v>0</v>
      </c>
      <c r="C6" s="68"/>
      <c r="D6" s="68"/>
      <c r="E6" s="68"/>
      <c r="F6" s="68"/>
      <c r="G6" s="68"/>
      <c r="H6" s="68"/>
      <c r="I6" s="68"/>
      <c r="J6" s="68"/>
      <c r="K6" s="22"/>
      <c r="L6" s="22"/>
      <c r="M6" s="22"/>
      <c r="N6" s="22"/>
      <c r="O6" s="22"/>
      <c r="P6" s="22"/>
      <c r="Q6" s="22"/>
    </row>
    <row r="7" spans="2:17" ht="33" customHeight="1" x14ac:dyDescent="0.25">
      <c r="B7" s="32" t="s">
        <v>4</v>
      </c>
      <c r="C7" s="32">
        <v>2007</v>
      </c>
      <c r="D7" s="32">
        <v>2008</v>
      </c>
      <c r="E7" s="32">
        <v>2009</v>
      </c>
      <c r="F7" s="32">
        <v>2010</v>
      </c>
      <c r="G7" s="32">
        <v>2011</v>
      </c>
      <c r="H7" s="32">
        <v>2012</v>
      </c>
      <c r="I7" s="32">
        <v>2013</v>
      </c>
      <c r="J7" s="32">
        <v>2014</v>
      </c>
      <c r="K7" s="32">
        <v>2015</v>
      </c>
      <c r="L7" s="32">
        <v>2016</v>
      </c>
      <c r="M7" s="32">
        <v>2017</v>
      </c>
      <c r="N7" s="32">
        <v>2018</v>
      </c>
      <c r="O7" s="32">
        <v>2019</v>
      </c>
      <c r="P7" s="32">
        <v>2020</v>
      </c>
      <c r="Q7" s="32">
        <v>2021</v>
      </c>
    </row>
    <row r="8" spans="2:17" ht="33" customHeight="1" x14ac:dyDescent="0.25">
      <c r="B8" s="26" t="s">
        <v>473</v>
      </c>
      <c r="C8" s="27">
        <v>1203591</v>
      </c>
      <c r="D8" s="27">
        <v>1397651</v>
      </c>
      <c r="E8" s="27">
        <v>1542972</v>
      </c>
      <c r="F8" s="27">
        <v>1865190</v>
      </c>
      <c r="G8" s="27">
        <v>2216566</v>
      </c>
      <c r="H8" s="27">
        <v>2727395</v>
      </c>
      <c r="I8" s="27">
        <v>2998776</v>
      </c>
      <c r="J8" s="27">
        <v>3147775</v>
      </c>
      <c r="K8" s="27">
        <v>3658826</v>
      </c>
      <c r="L8" s="27">
        <v>3794952</v>
      </c>
      <c r="M8" s="27">
        <v>4064658</v>
      </c>
      <c r="N8" s="27">
        <v>4408766</v>
      </c>
      <c r="O8" s="27">
        <v>4463861</v>
      </c>
      <c r="P8" s="27">
        <v>4390953</v>
      </c>
      <c r="Q8" s="27">
        <v>4579066</v>
      </c>
    </row>
    <row r="9" spans="2:17" ht="33" customHeight="1" x14ac:dyDescent="0.25">
      <c r="B9" s="26" t="s">
        <v>417</v>
      </c>
      <c r="C9" s="27">
        <v>51007777</v>
      </c>
      <c r="D9" s="27">
        <v>61762635</v>
      </c>
      <c r="E9" s="27">
        <v>62519686</v>
      </c>
      <c r="F9" s="27">
        <v>69555367</v>
      </c>
      <c r="G9" s="27">
        <v>79276664</v>
      </c>
      <c r="H9" s="27">
        <v>87924544</v>
      </c>
      <c r="I9" s="27">
        <v>95129659</v>
      </c>
      <c r="J9" s="27">
        <v>101726331</v>
      </c>
      <c r="K9" s="27">
        <v>99290381</v>
      </c>
      <c r="L9" s="27">
        <v>99937696</v>
      </c>
      <c r="M9" s="27">
        <v>104295862</v>
      </c>
      <c r="N9" s="27">
        <v>107562008</v>
      </c>
      <c r="O9" s="27">
        <v>108108009</v>
      </c>
      <c r="P9" s="27">
        <v>99291124</v>
      </c>
      <c r="Q9" s="27">
        <v>106165866</v>
      </c>
    </row>
    <row r="10" spans="2:17" ht="33" customHeight="1" x14ac:dyDescent="0.25">
      <c r="B10" s="28" t="s">
        <v>474</v>
      </c>
      <c r="C10" s="29">
        <v>2.3596225336383499E-2</v>
      </c>
      <c r="D10" s="29">
        <v>2.2629393969347301E-2</v>
      </c>
      <c r="E10" s="29">
        <v>2.4679778462099101E-2</v>
      </c>
      <c r="F10" s="29">
        <v>2.6815903365156601E-2</v>
      </c>
      <c r="G10" s="29">
        <v>2.79598798456E-2</v>
      </c>
      <c r="H10" s="29">
        <v>3.10197230024872E-2</v>
      </c>
      <c r="I10" s="29">
        <v>3.1523039518095999E-2</v>
      </c>
      <c r="J10" s="29">
        <v>3.09435617018371E-2</v>
      </c>
      <c r="K10" s="29">
        <v>3.6849752847659997E-2</v>
      </c>
      <c r="L10" s="29">
        <v>3.7973178809325402E-2</v>
      </c>
      <c r="M10" s="29">
        <v>3.8972380323200197E-2</v>
      </c>
      <c r="N10" s="29">
        <v>4.0988134025909999E-2</v>
      </c>
      <c r="O10" s="29">
        <v>4.1290752103297003E-2</v>
      </c>
      <c r="P10" s="29">
        <v>4.4223016349376802E-2</v>
      </c>
      <c r="Q10" s="29">
        <v>4.3131245215858698E-2</v>
      </c>
    </row>
    <row r="11" spans="2:17" ht="33" customHeight="1" x14ac:dyDescent="0.25">
      <c r="B11" s="68"/>
      <c r="C11" s="68"/>
      <c r="D11" s="68"/>
      <c r="E11" s="68"/>
      <c r="F11" s="68"/>
      <c r="G11" s="68"/>
      <c r="H11" s="68"/>
      <c r="I11" s="68"/>
      <c r="J11" s="68"/>
      <c r="K11" s="22"/>
      <c r="L11" s="22"/>
      <c r="M11" s="22"/>
      <c r="N11" s="22"/>
      <c r="O11" s="22"/>
      <c r="P11" s="22"/>
      <c r="Q11" s="22"/>
    </row>
    <row r="12" spans="2:17" ht="33" customHeight="1" x14ac:dyDescent="0.25">
      <c r="B12" s="21" t="s">
        <v>1</v>
      </c>
      <c r="C12" s="68"/>
      <c r="D12" s="68"/>
      <c r="E12" s="68"/>
      <c r="F12" s="68"/>
      <c r="G12" s="68"/>
      <c r="H12" s="68"/>
      <c r="I12" s="68"/>
      <c r="J12" s="68"/>
      <c r="K12" s="22"/>
      <c r="L12" s="22"/>
      <c r="M12" s="22"/>
      <c r="N12" s="22"/>
      <c r="O12" s="22"/>
      <c r="P12" s="22"/>
      <c r="Q12" s="22"/>
    </row>
    <row r="13" spans="2:17" ht="33" customHeight="1" x14ac:dyDescent="0.25">
      <c r="B13" s="32" t="s">
        <v>4</v>
      </c>
      <c r="C13" s="32">
        <v>2007</v>
      </c>
      <c r="D13" s="32">
        <v>2008</v>
      </c>
      <c r="E13" s="32">
        <v>2009</v>
      </c>
      <c r="F13" s="32">
        <v>2010</v>
      </c>
      <c r="G13" s="32">
        <v>2011</v>
      </c>
      <c r="H13" s="32">
        <v>2012</v>
      </c>
      <c r="I13" s="32">
        <v>2013</v>
      </c>
      <c r="J13" s="32">
        <v>2014</v>
      </c>
      <c r="K13" s="32">
        <v>2015</v>
      </c>
      <c r="L13" s="32">
        <v>2016</v>
      </c>
      <c r="M13" s="32">
        <v>2017</v>
      </c>
      <c r="N13" s="32">
        <v>2018</v>
      </c>
      <c r="O13" s="32">
        <v>2019</v>
      </c>
      <c r="P13" s="32">
        <v>2020</v>
      </c>
      <c r="Q13" s="32">
        <v>2021</v>
      </c>
    </row>
    <row r="14" spans="2:17" ht="33" customHeight="1" x14ac:dyDescent="0.25">
      <c r="B14" s="26" t="s">
        <v>473</v>
      </c>
      <c r="C14" s="27">
        <v>1203591</v>
      </c>
      <c r="D14" s="27">
        <v>1340846</v>
      </c>
      <c r="E14" s="27">
        <v>1376988</v>
      </c>
      <c r="F14" s="27">
        <v>1581340</v>
      </c>
      <c r="G14" s="27">
        <v>1844222</v>
      </c>
      <c r="H14" s="27">
        <v>2139894</v>
      </c>
      <c r="I14" s="27">
        <v>2155144</v>
      </c>
      <c r="J14" s="27">
        <v>2106048</v>
      </c>
      <c r="K14" s="27">
        <v>2381381</v>
      </c>
      <c r="L14" s="27">
        <v>2265474</v>
      </c>
      <c r="M14" s="27">
        <v>2183934</v>
      </c>
      <c r="N14" s="27">
        <v>2166421</v>
      </c>
      <c r="O14" s="27">
        <v>2344507</v>
      </c>
      <c r="P14" s="27">
        <v>1943903</v>
      </c>
      <c r="Q14" s="27">
        <v>2210322</v>
      </c>
    </row>
    <row r="15" spans="2:17" ht="33" customHeight="1" x14ac:dyDescent="0.25">
      <c r="B15" s="26" t="s">
        <v>417</v>
      </c>
      <c r="C15" s="27">
        <v>51007777</v>
      </c>
      <c r="D15" s="27">
        <v>54250408</v>
      </c>
      <c r="E15" s="27">
        <v>54557732</v>
      </c>
      <c r="F15" s="27">
        <v>56481055</v>
      </c>
      <c r="G15" s="27">
        <v>60925064</v>
      </c>
      <c r="H15" s="27">
        <v>64362433</v>
      </c>
      <c r="I15" s="27">
        <v>67546128</v>
      </c>
      <c r="J15" s="27">
        <v>70105362</v>
      </c>
      <c r="K15" s="27">
        <v>70174677</v>
      </c>
      <c r="L15" s="27">
        <v>69314066</v>
      </c>
      <c r="M15" s="27">
        <v>70955691</v>
      </c>
      <c r="N15" s="27">
        <v>71870517</v>
      </c>
      <c r="O15" s="27">
        <v>71879217</v>
      </c>
      <c r="P15" s="27">
        <v>66281546</v>
      </c>
      <c r="Q15" s="27">
        <v>69088736</v>
      </c>
    </row>
    <row r="16" spans="2:17" ht="33" customHeight="1" x14ac:dyDescent="0.25">
      <c r="B16" s="28" t="s">
        <v>474</v>
      </c>
      <c r="C16" s="29">
        <v>2.3596225336383499E-2</v>
      </c>
      <c r="D16" s="29">
        <v>2.4715869417977501E-2</v>
      </c>
      <c r="E16" s="29">
        <v>2.5239099015333E-2</v>
      </c>
      <c r="F16" s="29">
        <v>2.79977064876001E-2</v>
      </c>
      <c r="G16" s="29">
        <v>3.0270333404984199E-2</v>
      </c>
      <c r="H16" s="29">
        <v>3.3247562285285297E-2</v>
      </c>
      <c r="I16" s="29">
        <v>3.1906255233460599E-2</v>
      </c>
      <c r="J16" s="29">
        <v>3.0041182869863799E-2</v>
      </c>
      <c r="K16" s="29">
        <v>3.3935047538587199E-2</v>
      </c>
      <c r="L16" s="29">
        <v>3.2684188516656901E-2</v>
      </c>
      <c r="M16" s="29">
        <v>3.0778841967728801E-2</v>
      </c>
      <c r="N16" s="29">
        <v>3.0143389673960502E-2</v>
      </c>
      <c r="O16" s="29">
        <v>3.2617314125722899E-2</v>
      </c>
      <c r="P16" s="29">
        <v>2.9327967093585899E-2</v>
      </c>
      <c r="Q16" s="29">
        <v>3.1992508880173999E-2</v>
      </c>
    </row>
    <row r="17" spans="2:17" ht="33" customHeight="1" x14ac:dyDescent="0.25">
      <c r="B17" s="40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</row>
    <row r="18" spans="2:17" ht="33" customHeight="1" x14ac:dyDescent="0.25">
      <c r="B18" s="25" t="s">
        <v>330</v>
      </c>
    </row>
    <row r="19" spans="2:17" ht="33" customHeight="1" x14ac:dyDescent="0.25">
      <c r="B19" s="40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</row>
    <row r="20" spans="2:17" ht="33" customHeight="1" x14ac:dyDescent="0.25">
      <c r="B20" s="40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</row>
    <row r="21" spans="2:17" ht="33" customHeight="1" x14ac:dyDescent="0.25">
      <c r="B21" s="40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</row>
    <row r="22" spans="2:17" ht="33" customHeight="1" x14ac:dyDescent="0.25">
      <c r="B22" s="40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</row>
    <row r="23" spans="2:17" ht="33" customHeight="1" x14ac:dyDescent="0.25">
      <c r="B23" s="40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</row>
    <row r="24" spans="2:17" ht="33" customHeight="1" x14ac:dyDescent="0.25">
      <c r="B24" s="40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</row>
    <row r="25" spans="2:17" ht="33" customHeight="1" x14ac:dyDescent="0.25">
      <c r="B25" s="40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</row>
    <row r="26" spans="2:17" ht="33" customHeight="1" x14ac:dyDescent="0.25">
      <c r="B26" s="40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</row>
    <row r="27" spans="2:17" ht="33" customHeight="1" x14ac:dyDescent="0.25">
      <c r="B27" s="40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</row>
    <row r="28" spans="2:17" ht="33" customHeight="1" x14ac:dyDescent="0.25">
      <c r="B28" s="4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</row>
    <row r="29" spans="2:17" ht="33" customHeight="1" x14ac:dyDescent="0.25">
      <c r="B29" s="40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</row>
    <row r="30" spans="2:17" ht="33" customHeight="1" x14ac:dyDescent="0.25">
      <c r="B30" s="40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</row>
    <row r="31" spans="2:17" ht="33" customHeight="1" x14ac:dyDescent="0.25">
      <c r="B31" s="40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</row>
    <row r="32" spans="2:17" ht="33" customHeight="1" x14ac:dyDescent="0.25">
      <c r="B32" s="40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</row>
    <row r="33" spans="2:17" ht="33" customHeight="1" x14ac:dyDescent="0.25">
      <c r="B33" s="40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</row>
    <row r="34" spans="2:17" ht="33" customHeight="1" x14ac:dyDescent="0.25">
      <c r="B34" s="40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</row>
    <row r="35" spans="2:17" ht="33" customHeight="1" x14ac:dyDescent="0.3">
      <c r="B35" s="465"/>
      <c r="C35" s="465"/>
      <c r="D35" s="465"/>
      <c r="E35" s="465"/>
      <c r="F35" s="465"/>
      <c r="G35" s="465"/>
      <c r="H35" s="465"/>
      <c r="I35" s="465"/>
      <c r="J35" s="465"/>
      <c r="K35" s="22"/>
      <c r="L35" s="180"/>
      <c r="M35" s="22"/>
      <c r="N35" s="22"/>
      <c r="O35" s="22"/>
      <c r="P35" s="22"/>
      <c r="Q35" s="22"/>
    </row>
    <row r="36" spans="2:17" ht="33" customHeight="1" x14ac:dyDescent="0.25">
      <c r="B36" s="25" t="s">
        <v>273</v>
      </c>
    </row>
    <row r="37" spans="2:17" ht="33" customHeight="1" x14ac:dyDescent="0.25">
      <c r="B37" s="181"/>
    </row>
    <row r="38" spans="2:17" ht="33" customHeight="1" x14ac:dyDescent="0.25">
      <c r="B38" s="181"/>
    </row>
    <row r="39" spans="2:17" ht="33" customHeight="1" x14ac:dyDescent="0.25"/>
    <row r="40" spans="2:17" ht="33" customHeight="1" x14ac:dyDescent="0.25"/>
    <row r="41" spans="2:17" ht="33" customHeight="1" x14ac:dyDescent="0.25"/>
    <row r="42" spans="2:17" ht="33" customHeight="1" x14ac:dyDescent="0.25"/>
    <row r="43" spans="2:17" ht="33" customHeight="1" x14ac:dyDescent="0.25"/>
    <row r="44" spans="2:17" ht="33" customHeight="1" x14ac:dyDescent="0.25"/>
    <row r="45" spans="2:17" ht="33" customHeight="1" x14ac:dyDescent="0.25"/>
    <row r="46" spans="2:17" ht="33" customHeight="1" x14ac:dyDescent="0.25"/>
    <row r="47" spans="2:17" ht="33" customHeight="1" x14ac:dyDescent="0.25"/>
    <row r="48" spans="2:17" ht="33" customHeight="1" x14ac:dyDescent="0.25"/>
    <row r="49" spans="2:2" ht="33" customHeight="1" x14ac:dyDescent="0.25"/>
    <row r="50" spans="2:2" ht="33" customHeight="1" x14ac:dyDescent="0.25"/>
    <row r="51" spans="2:2" ht="33" customHeight="1" x14ac:dyDescent="0.25"/>
    <row r="52" spans="2:2" ht="33" customHeight="1" x14ac:dyDescent="0.25"/>
    <row r="53" spans="2:2" ht="15.75" customHeight="1" x14ac:dyDescent="0.3">
      <c r="B53" s="34" t="s">
        <v>269</v>
      </c>
    </row>
    <row r="54" spans="2:2" ht="15.75" customHeight="1" x14ac:dyDescent="0.3">
      <c r="B54" s="37" t="s">
        <v>270</v>
      </c>
    </row>
    <row r="55" spans="2:2" x14ac:dyDescent="0.25">
      <c r="B55" s="19" t="s">
        <v>14</v>
      </c>
    </row>
  </sheetData>
  <mergeCells count="3">
    <mergeCell ref="B35:J35"/>
    <mergeCell ref="B4:Q4"/>
    <mergeCell ref="B3:Q3"/>
  </mergeCells>
  <hyperlinks>
    <hyperlink ref="B2" location="Indice!A1" display="Índice"/>
    <hyperlink ref="Q2" location="'1.3.2'!A1" display="Siguiente"/>
    <hyperlink ref="P2" location="'1.2.5'!A1" display="Anterior"/>
  </hyperlinks>
  <pageMargins left="0.7" right="0.7" top="0.75" bottom="0.75" header="0.3" footer="0.3"/>
  <pageSetup paperSize="9" orientation="portrait" horizontalDpi="4294967293" verticalDpi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showGridLines="0" zoomScale="70" zoomScaleNormal="70" zoomScaleSheetLayoutView="85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52.7109375" customWidth="1"/>
    <col min="3" max="17" width="15.85546875" customWidth="1"/>
  </cols>
  <sheetData>
    <row r="1" spans="2:17" ht="78" customHeight="1" x14ac:dyDescent="0.25"/>
    <row r="2" spans="2:17" ht="33" customHeight="1" x14ac:dyDescent="0.25">
      <c r="B2" s="52" t="s">
        <v>3</v>
      </c>
      <c r="P2" s="39" t="s">
        <v>279</v>
      </c>
      <c r="Q2" s="39" t="s">
        <v>280</v>
      </c>
    </row>
    <row r="3" spans="2:17" ht="33" customHeight="1" x14ac:dyDescent="0.25">
      <c r="B3" s="448" t="s">
        <v>115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2:17" ht="33" customHeight="1" x14ac:dyDescent="0.25">
      <c r="B4" s="450" t="s">
        <v>213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</row>
    <row r="5" spans="2:17" ht="33" customHeight="1" x14ac:dyDescent="0.25"/>
    <row r="6" spans="2:17" ht="33" customHeight="1" x14ac:dyDescent="0.25">
      <c r="B6" s="21" t="s">
        <v>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2:17" ht="33" customHeight="1" x14ac:dyDescent="0.25">
      <c r="B7" s="32" t="s">
        <v>4</v>
      </c>
      <c r="C7" s="32">
        <v>2007</v>
      </c>
      <c r="D7" s="32">
        <v>2008</v>
      </c>
      <c r="E7" s="32">
        <v>2009</v>
      </c>
      <c r="F7" s="32">
        <v>2010</v>
      </c>
      <c r="G7" s="32">
        <v>2011</v>
      </c>
      <c r="H7" s="32">
        <v>2012</v>
      </c>
      <c r="I7" s="32">
        <v>2013</v>
      </c>
      <c r="J7" s="32">
        <v>2014</v>
      </c>
      <c r="K7" s="32">
        <v>2015</v>
      </c>
      <c r="L7" s="32">
        <v>2016</v>
      </c>
      <c r="M7" s="32">
        <v>2017</v>
      </c>
      <c r="N7" s="32">
        <v>2018</v>
      </c>
      <c r="O7" s="32">
        <v>2019</v>
      </c>
      <c r="P7" s="32">
        <v>2020</v>
      </c>
      <c r="Q7" s="32">
        <v>2021</v>
      </c>
    </row>
    <row r="8" spans="2:17" ht="33" customHeight="1" x14ac:dyDescent="0.25">
      <c r="B8" s="26" t="s">
        <v>473</v>
      </c>
      <c r="C8" s="27">
        <v>1203591</v>
      </c>
      <c r="D8" s="27">
        <v>1397651</v>
      </c>
      <c r="E8" s="27">
        <v>1542972</v>
      </c>
      <c r="F8" s="27">
        <v>1865190</v>
      </c>
      <c r="G8" s="27">
        <v>2216566</v>
      </c>
      <c r="H8" s="27">
        <v>2727395</v>
      </c>
      <c r="I8" s="27">
        <v>2998776</v>
      </c>
      <c r="J8" s="27">
        <v>3147775</v>
      </c>
      <c r="K8" s="27">
        <v>3658826</v>
      </c>
      <c r="L8" s="27">
        <v>3794952</v>
      </c>
      <c r="M8" s="27">
        <v>4064658</v>
      </c>
      <c r="N8" s="27">
        <v>4408766</v>
      </c>
      <c r="O8" s="27">
        <v>4463861</v>
      </c>
      <c r="P8" s="27">
        <v>4390953</v>
      </c>
      <c r="Q8" s="27">
        <v>4579066</v>
      </c>
    </row>
    <row r="9" spans="2:17" ht="33" customHeight="1" x14ac:dyDescent="0.25">
      <c r="B9" s="26" t="s">
        <v>475</v>
      </c>
      <c r="C9" s="27">
        <v>422435</v>
      </c>
      <c r="D9" s="27">
        <v>497654</v>
      </c>
      <c r="E9" s="27">
        <v>539926</v>
      </c>
      <c r="F9" s="27">
        <v>653475</v>
      </c>
      <c r="G9" s="27">
        <v>734439</v>
      </c>
      <c r="H9" s="27">
        <v>849254</v>
      </c>
      <c r="I9" s="27">
        <v>916898</v>
      </c>
      <c r="J9" s="27">
        <v>1061521</v>
      </c>
      <c r="K9" s="27">
        <v>1112512</v>
      </c>
      <c r="L9" s="27">
        <v>1066062</v>
      </c>
      <c r="M9" s="27">
        <v>1184363</v>
      </c>
      <c r="N9" s="27">
        <v>1132995</v>
      </c>
      <c r="O9" s="27">
        <v>1068434</v>
      </c>
      <c r="P9" s="27">
        <v>979313</v>
      </c>
      <c r="Q9" s="27">
        <v>953008</v>
      </c>
    </row>
    <row r="10" spans="2:17" ht="33" customHeight="1" x14ac:dyDescent="0.25">
      <c r="B10" s="28" t="s">
        <v>476</v>
      </c>
      <c r="C10" s="51">
        <v>1626026</v>
      </c>
      <c r="D10" s="51">
        <v>1895305</v>
      </c>
      <c r="E10" s="51">
        <v>2082898</v>
      </c>
      <c r="F10" s="51">
        <v>2518665</v>
      </c>
      <c r="G10" s="51">
        <v>2951005</v>
      </c>
      <c r="H10" s="51">
        <v>3576649</v>
      </c>
      <c r="I10" s="51">
        <v>3915674</v>
      </c>
      <c r="J10" s="51">
        <v>4209296</v>
      </c>
      <c r="K10" s="51">
        <v>4771338</v>
      </c>
      <c r="L10" s="51">
        <v>4861014</v>
      </c>
      <c r="M10" s="51">
        <v>5249021</v>
      </c>
      <c r="N10" s="51">
        <v>5541761</v>
      </c>
      <c r="O10" s="51">
        <v>5532295</v>
      </c>
      <c r="P10" s="51">
        <v>5370266</v>
      </c>
      <c r="Q10" s="51">
        <v>5532074</v>
      </c>
    </row>
    <row r="11" spans="2:17" ht="33" customHeight="1" x14ac:dyDescent="0.25">
      <c r="B11" s="60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</row>
    <row r="12" spans="2:17" ht="33" customHeight="1" x14ac:dyDescent="0.25">
      <c r="B12" s="21" t="s">
        <v>1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</row>
    <row r="13" spans="2:17" ht="33" customHeight="1" x14ac:dyDescent="0.25">
      <c r="B13" s="32" t="s">
        <v>4</v>
      </c>
      <c r="C13" s="32">
        <v>2007</v>
      </c>
      <c r="D13" s="32">
        <v>2008</v>
      </c>
      <c r="E13" s="32">
        <v>2009</v>
      </c>
      <c r="F13" s="32">
        <v>2010</v>
      </c>
      <c r="G13" s="32">
        <v>2011</v>
      </c>
      <c r="H13" s="32">
        <v>2012</v>
      </c>
      <c r="I13" s="32">
        <v>2013</v>
      </c>
      <c r="J13" s="32">
        <v>2014</v>
      </c>
      <c r="K13" s="32">
        <v>2015</v>
      </c>
      <c r="L13" s="32">
        <v>2016</v>
      </c>
      <c r="M13" s="32">
        <v>2017</v>
      </c>
      <c r="N13" s="32">
        <v>2018</v>
      </c>
      <c r="O13" s="32">
        <v>2019</v>
      </c>
      <c r="P13" s="32">
        <v>2020</v>
      </c>
      <c r="Q13" s="32">
        <v>2021</v>
      </c>
    </row>
    <row r="14" spans="2:17" ht="33" customHeight="1" x14ac:dyDescent="0.25">
      <c r="B14" s="26" t="s">
        <v>473</v>
      </c>
      <c r="C14" s="27">
        <v>1203591</v>
      </c>
      <c r="D14" s="27">
        <v>1340846</v>
      </c>
      <c r="E14" s="27">
        <v>1376988</v>
      </c>
      <c r="F14" s="27">
        <v>1581340</v>
      </c>
      <c r="G14" s="27">
        <v>1844222</v>
      </c>
      <c r="H14" s="27">
        <v>2139894</v>
      </c>
      <c r="I14" s="27">
        <v>2155144</v>
      </c>
      <c r="J14" s="27">
        <v>2106048</v>
      </c>
      <c r="K14" s="27">
        <v>2381381</v>
      </c>
      <c r="L14" s="27">
        <v>2265474</v>
      </c>
      <c r="M14" s="27">
        <v>2183934</v>
      </c>
      <c r="N14" s="27">
        <v>2166421</v>
      </c>
      <c r="O14" s="27">
        <v>2344507</v>
      </c>
      <c r="P14" s="27">
        <v>1943903</v>
      </c>
      <c r="Q14" s="27">
        <v>2210322</v>
      </c>
    </row>
    <row r="15" spans="2:17" ht="33" customHeight="1" x14ac:dyDescent="0.25">
      <c r="B15" s="26" t="s">
        <v>475</v>
      </c>
      <c r="C15" s="27">
        <v>422435</v>
      </c>
      <c r="D15" s="27">
        <v>517527</v>
      </c>
      <c r="E15" s="27">
        <v>543225</v>
      </c>
      <c r="F15" s="27">
        <v>689340</v>
      </c>
      <c r="G15" s="27">
        <v>791263</v>
      </c>
      <c r="H15" s="27">
        <v>875259</v>
      </c>
      <c r="I15" s="27">
        <v>911275</v>
      </c>
      <c r="J15" s="27">
        <v>1013512</v>
      </c>
      <c r="K15" s="27">
        <v>1039446</v>
      </c>
      <c r="L15" s="27">
        <v>958787</v>
      </c>
      <c r="M15" s="27">
        <v>1020239</v>
      </c>
      <c r="N15" s="27">
        <v>1009809</v>
      </c>
      <c r="O15" s="27">
        <v>960101</v>
      </c>
      <c r="P15" s="27">
        <v>891020</v>
      </c>
      <c r="Q15" s="27">
        <v>853040</v>
      </c>
    </row>
    <row r="16" spans="2:17" ht="33" customHeight="1" x14ac:dyDescent="0.25">
      <c r="B16" s="28" t="s">
        <v>476</v>
      </c>
      <c r="C16" s="51">
        <v>1626026</v>
      </c>
      <c r="D16" s="51">
        <v>1858373</v>
      </c>
      <c r="E16" s="51">
        <v>1920213</v>
      </c>
      <c r="F16" s="51">
        <v>2270680</v>
      </c>
      <c r="G16" s="51">
        <v>2635485</v>
      </c>
      <c r="H16" s="51">
        <v>3015153</v>
      </c>
      <c r="I16" s="51">
        <v>3066419</v>
      </c>
      <c r="J16" s="51">
        <v>3119560</v>
      </c>
      <c r="K16" s="51">
        <v>3420827</v>
      </c>
      <c r="L16" s="51">
        <v>3224261</v>
      </c>
      <c r="M16" s="51">
        <v>3204173</v>
      </c>
      <c r="N16" s="51">
        <v>3176230</v>
      </c>
      <c r="O16" s="51">
        <v>3304608</v>
      </c>
      <c r="P16" s="51">
        <v>2834923</v>
      </c>
      <c r="Q16" s="51">
        <v>3063362</v>
      </c>
    </row>
    <row r="17" spans="2:17" ht="33" customHeight="1" x14ac:dyDescent="0.25"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</row>
    <row r="18" spans="2:17" ht="39.75" customHeight="1" x14ac:dyDescent="0.25">
      <c r="B18" s="449" t="s">
        <v>331</v>
      </c>
      <c r="C18" s="449"/>
      <c r="D18" s="449"/>
      <c r="E18" s="449"/>
      <c r="F18" s="449"/>
      <c r="G18" s="449"/>
      <c r="H18" s="449"/>
      <c r="I18" s="449"/>
      <c r="J18" s="449"/>
      <c r="K18" s="449"/>
      <c r="L18" s="449"/>
      <c r="M18" s="449"/>
    </row>
    <row r="19" spans="2:17" ht="33" customHeight="1" x14ac:dyDescent="0.25">
      <c r="B19" s="40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2:17" ht="33" customHeight="1" x14ac:dyDescent="0.25">
      <c r="B20" s="49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</row>
    <row r="21" spans="2:17" ht="33" customHeight="1" x14ac:dyDescent="0.25">
      <c r="B21" s="53"/>
      <c r="C21" s="53">
        <v>2007</v>
      </c>
      <c r="D21" s="53">
        <v>2008</v>
      </c>
      <c r="E21" s="53">
        <v>2009</v>
      </c>
      <c r="F21" s="53">
        <v>2010</v>
      </c>
      <c r="G21" s="53">
        <v>2011</v>
      </c>
      <c r="H21" s="53">
        <v>2012</v>
      </c>
      <c r="I21" s="53">
        <v>2013</v>
      </c>
      <c r="J21" s="53">
        <v>2014</v>
      </c>
      <c r="K21" s="53">
        <v>2015</v>
      </c>
      <c r="L21" s="53">
        <v>2016</v>
      </c>
      <c r="M21" s="53">
        <v>2017</v>
      </c>
      <c r="N21" s="53">
        <v>2018</v>
      </c>
      <c r="O21" s="53">
        <v>2019</v>
      </c>
      <c r="P21" s="53">
        <v>2020</v>
      </c>
      <c r="Q21" s="53">
        <v>2021</v>
      </c>
    </row>
    <row r="22" spans="2:17" ht="33" customHeight="1" x14ac:dyDescent="0.25">
      <c r="B22" s="54" t="str">
        <f>+B8</f>
        <v>VAB de las industrias características de la salud</v>
      </c>
      <c r="C22" s="55">
        <f>+C8/C10</f>
        <v>0.74020403117785327</v>
      </c>
      <c r="D22" s="55">
        <f t="shared" ref="D22:Q22" si="0">+D8/D10</f>
        <v>0.73742801290557458</v>
      </c>
      <c r="E22" s="55">
        <f t="shared" si="0"/>
        <v>0.7407813536716632</v>
      </c>
      <c r="F22" s="55">
        <f t="shared" si="0"/>
        <v>0.74054707553406274</v>
      </c>
      <c r="G22" s="55">
        <f t="shared" si="0"/>
        <v>0.751122414228373</v>
      </c>
      <c r="H22" s="55">
        <f t="shared" si="0"/>
        <v>0.7625559567069623</v>
      </c>
      <c r="I22" s="55">
        <f t="shared" si="0"/>
        <v>0.76583903562962596</v>
      </c>
      <c r="J22" s="55">
        <f t="shared" si="0"/>
        <v>0.74781507406464165</v>
      </c>
      <c r="K22" s="55">
        <f t="shared" si="0"/>
        <v>0.76683437643696595</v>
      </c>
      <c r="L22" s="55">
        <f t="shared" si="0"/>
        <v>0.78069143598434398</v>
      </c>
      <c r="M22" s="55">
        <f t="shared" si="0"/>
        <v>0.77436497205859911</v>
      </c>
      <c r="N22" s="55">
        <f t="shared" si="0"/>
        <v>0.79555325464234206</v>
      </c>
      <c r="O22" s="55">
        <f t="shared" si="0"/>
        <v>0.80687327772651318</v>
      </c>
      <c r="P22" s="55">
        <f t="shared" si="0"/>
        <v>0.81764162147647812</v>
      </c>
      <c r="Q22" s="55">
        <f t="shared" si="0"/>
        <v>0.82773043166089244</v>
      </c>
    </row>
    <row r="23" spans="2:17" ht="33" customHeight="1" x14ac:dyDescent="0.25">
      <c r="B23" s="54" t="str">
        <f t="shared" ref="B23:B24" si="1">+B9</f>
        <v>VAB de las industrias conexas de la salud</v>
      </c>
      <c r="C23" s="55">
        <f>+C9/C10</f>
        <v>0.25979596882214673</v>
      </c>
      <c r="D23" s="55">
        <f t="shared" ref="D23:Q23" si="2">+D9/D10</f>
        <v>0.26257198709442542</v>
      </c>
      <c r="E23" s="55">
        <f t="shared" si="2"/>
        <v>0.25921864632833674</v>
      </c>
      <c r="F23" s="55">
        <f t="shared" si="2"/>
        <v>0.25945292446593732</v>
      </c>
      <c r="G23" s="55">
        <f t="shared" si="2"/>
        <v>0.24887758577162694</v>
      </c>
      <c r="H23" s="55">
        <f t="shared" si="2"/>
        <v>0.2374440432930377</v>
      </c>
      <c r="I23" s="55">
        <f t="shared" si="2"/>
        <v>0.23416096437037404</v>
      </c>
      <c r="J23" s="55">
        <f t="shared" si="2"/>
        <v>0.2521849259353583</v>
      </c>
      <c r="K23" s="55">
        <f t="shared" si="2"/>
        <v>0.23316562356303411</v>
      </c>
      <c r="L23" s="55">
        <f t="shared" si="2"/>
        <v>0.21930856401565599</v>
      </c>
      <c r="M23" s="55">
        <f t="shared" si="2"/>
        <v>0.22563502794140089</v>
      </c>
      <c r="N23" s="55">
        <f t="shared" si="2"/>
        <v>0.20444674535765797</v>
      </c>
      <c r="O23" s="55">
        <f t="shared" si="2"/>
        <v>0.19312672227348687</v>
      </c>
      <c r="P23" s="55">
        <f t="shared" si="2"/>
        <v>0.18235837852352194</v>
      </c>
      <c r="Q23" s="55">
        <f t="shared" si="2"/>
        <v>0.17226956833910753</v>
      </c>
    </row>
    <row r="24" spans="2:17" ht="33" customHeight="1" x14ac:dyDescent="0.25">
      <c r="B24" s="54" t="str">
        <f t="shared" si="1"/>
        <v>VAB de las industrias características  y conexas de la salud</v>
      </c>
      <c r="C24" s="55">
        <f>SUM(C22:C23)</f>
        <v>1</v>
      </c>
      <c r="D24" s="55">
        <f t="shared" ref="D24:Q24" si="3">SUM(D22:D23)</f>
        <v>1</v>
      </c>
      <c r="E24" s="55">
        <f t="shared" si="3"/>
        <v>1</v>
      </c>
      <c r="F24" s="55">
        <f t="shared" si="3"/>
        <v>1</v>
      </c>
      <c r="G24" s="55">
        <f t="shared" si="3"/>
        <v>1</v>
      </c>
      <c r="H24" s="55">
        <f t="shared" si="3"/>
        <v>1</v>
      </c>
      <c r="I24" s="55">
        <f t="shared" si="3"/>
        <v>1</v>
      </c>
      <c r="J24" s="55">
        <f t="shared" si="3"/>
        <v>1</v>
      </c>
      <c r="K24" s="55">
        <f t="shared" si="3"/>
        <v>1</v>
      </c>
      <c r="L24" s="55">
        <f t="shared" si="3"/>
        <v>1</v>
      </c>
      <c r="M24" s="55">
        <f t="shared" si="3"/>
        <v>1</v>
      </c>
      <c r="N24" s="55">
        <f t="shared" si="3"/>
        <v>1</v>
      </c>
      <c r="O24" s="55">
        <f t="shared" si="3"/>
        <v>1</v>
      </c>
      <c r="P24" s="55">
        <f t="shared" si="3"/>
        <v>1</v>
      </c>
      <c r="Q24" s="55">
        <f t="shared" si="3"/>
        <v>1</v>
      </c>
    </row>
    <row r="25" spans="2:17" ht="33" customHeight="1" x14ac:dyDescent="0.25"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pans="2:17" ht="33" customHeight="1" x14ac:dyDescent="0.25">
      <c r="B26" s="40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2:17" ht="33" customHeight="1" x14ac:dyDescent="0.25"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2:17" ht="33" customHeight="1" x14ac:dyDescent="0.25"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2:17" ht="33" customHeight="1" x14ac:dyDescent="0.25"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</row>
    <row r="30" spans="2:17" ht="33" customHeight="1" x14ac:dyDescent="0.25"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2:17" ht="33" customHeight="1" x14ac:dyDescent="0.25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</row>
    <row r="32" spans="2:17" ht="33" customHeight="1" x14ac:dyDescent="0.25">
      <c r="B32" s="40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</row>
    <row r="33" spans="1:17" ht="33" customHeight="1" x14ac:dyDescent="0.25">
      <c r="B33" s="182"/>
      <c r="C33" s="183"/>
      <c r="D33" s="70"/>
      <c r="E33" s="70"/>
      <c r="F33" s="70"/>
      <c r="G33" s="70"/>
      <c r="H33" s="70"/>
      <c r="I33" s="70"/>
      <c r="J33" s="70"/>
      <c r="K33" s="22"/>
      <c r="L33" s="22"/>
      <c r="M33" s="22"/>
      <c r="N33" s="22"/>
      <c r="O33" s="22"/>
      <c r="P33" s="22"/>
      <c r="Q33" s="22"/>
    </row>
    <row r="34" spans="1:17" ht="39.75" customHeight="1" x14ac:dyDescent="0.25">
      <c r="B34" s="449" t="s">
        <v>274</v>
      </c>
      <c r="C34" s="449"/>
      <c r="D34" s="449"/>
      <c r="E34" s="449"/>
      <c r="F34" s="449"/>
      <c r="G34" s="449"/>
      <c r="H34" s="449"/>
      <c r="I34" s="449"/>
      <c r="J34" s="449"/>
      <c r="K34" s="449"/>
      <c r="L34" s="449"/>
      <c r="M34" s="449"/>
    </row>
    <row r="35" spans="1:17" ht="33" customHeight="1" x14ac:dyDescent="0.25">
      <c r="B35" s="45"/>
      <c r="C35" s="46"/>
      <c r="D35" s="46"/>
      <c r="E35" s="46"/>
      <c r="F35" s="46"/>
      <c r="G35" s="46"/>
      <c r="H35" s="46"/>
      <c r="I35" s="46"/>
      <c r="J35" s="46"/>
      <c r="K35" s="47"/>
      <c r="L35" s="47"/>
      <c r="M35" s="47"/>
      <c r="N35" s="47"/>
      <c r="O35" s="47"/>
      <c r="P35" s="47"/>
      <c r="Q35" s="47"/>
    </row>
    <row r="36" spans="1:17" ht="33" customHeight="1" x14ac:dyDescent="0.25">
      <c r="B36" s="59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48"/>
    </row>
    <row r="37" spans="1:17" ht="33" customHeight="1" x14ac:dyDescent="0.25">
      <c r="A37" s="61"/>
      <c r="B37" s="53"/>
      <c r="C37" s="53">
        <v>2007</v>
      </c>
      <c r="D37" s="53">
        <v>2008</v>
      </c>
      <c r="E37" s="53">
        <v>2009</v>
      </c>
      <c r="F37" s="53">
        <v>2010</v>
      </c>
      <c r="G37" s="53">
        <v>2011</v>
      </c>
      <c r="H37" s="53">
        <v>2012</v>
      </c>
      <c r="I37" s="53">
        <v>2013</v>
      </c>
      <c r="J37" s="53">
        <v>2014</v>
      </c>
      <c r="K37" s="53">
        <v>2015</v>
      </c>
      <c r="L37" s="53">
        <v>2016</v>
      </c>
      <c r="M37" s="53">
        <v>2017</v>
      </c>
      <c r="N37" s="53">
        <v>2018</v>
      </c>
      <c r="O37" s="53">
        <v>2019</v>
      </c>
      <c r="P37" s="53">
        <v>2020</v>
      </c>
      <c r="Q37" s="53">
        <v>2021</v>
      </c>
    </row>
    <row r="38" spans="1:17" ht="33" customHeight="1" x14ac:dyDescent="0.25">
      <c r="A38" s="61"/>
      <c r="B38" s="54" t="str">
        <f>+B14</f>
        <v>VAB de las industrias características de la salud</v>
      </c>
      <c r="C38" s="55">
        <f t="shared" ref="C38:Q38" si="4">C14/C16</f>
        <v>0.74020403117785327</v>
      </c>
      <c r="D38" s="55">
        <f t="shared" si="4"/>
        <v>0.72151607884961733</v>
      </c>
      <c r="E38" s="55">
        <f t="shared" si="4"/>
        <v>0.71710169653054112</v>
      </c>
      <c r="F38" s="55">
        <f t="shared" si="4"/>
        <v>0.69641693237268132</v>
      </c>
      <c r="G38" s="55">
        <f t="shared" si="4"/>
        <v>0.69976569777479292</v>
      </c>
      <c r="H38" s="55">
        <f t="shared" si="4"/>
        <v>0.70971323843267653</v>
      </c>
      <c r="I38" s="55">
        <f t="shared" si="4"/>
        <v>0.7028211082699396</v>
      </c>
      <c r="J38" s="55">
        <f t="shared" si="4"/>
        <v>0.67511059251945782</v>
      </c>
      <c r="K38" s="55">
        <f t="shared" si="4"/>
        <v>0.69614189785101677</v>
      </c>
      <c r="L38" s="55">
        <f t="shared" si="4"/>
        <v>0.7026335647145191</v>
      </c>
      <c r="M38" s="55">
        <f t="shared" si="4"/>
        <v>0.68159053833859784</v>
      </c>
      <c r="N38" s="55">
        <f t="shared" si="4"/>
        <v>0.68207308664674793</v>
      </c>
      <c r="O38" s="55">
        <f t="shared" si="4"/>
        <v>0.70946599415119738</v>
      </c>
      <c r="P38" s="55">
        <f t="shared" si="4"/>
        <v>0.68569869446189546</v>
      </c>
      <c r="Q38" s="55">
        <f t="shared" si="4"/>
        <v>0.72153470598642933</v>
      </c>
    </row>
    <row r="39" spans="1:17" ht="33" customHeight="1" x14ac:dyDescent="0.25">
      <c r="A39" s="61"/>
      <c r="B39" s="54" t="str">
        <f>+B15</f>
        <v>VAB de las industrias conexas de la salud</v>
      </c>
      <c r="C39" s="55">
        <f t="shared" ref="C39:Q39" si="5">C15/C16</f>
        <v>0.25979596882214673</v>
      </c>
      <c r="D39" s="55">
        <f t="shared" si="5"/>
        <v>0.27848392115038262</v>
      </c>
      <c r="E39" s="55">
        <f t="shared" si="5"/>
        <v>0.28289830346945888</v>
      </c>
      <c r="F39" s="55">
        <f t="shared" si="5"/>
        <v>0.30358306762731868</v>
      </c>
      <c r="G39" s="55">
        <f t="shared" si="5"/>
        <v>0.30023430222520714</v>
      </c>
      <c r="H39" s="55">
        <f t="shared" si="5"/>
        <v>0.29028676156732347</v>
      </c>
      <c r="I39" s="55">
        <f t="shared" si="5"/>
        <v>0.29717889173006035</v>
      </c>
      <c r="J39" s="55">
        <f t="shared" si="5"/>
        <v>0.32488940748054213</v>
      </c>
      <c r="K39" s="55">
        <f t="shared" si="5"/>
        <v>0.30385810214898329</v>
      </c>
      <c r="L39" s="55">
        <f t="shared" si="5"/>
        <v>0.2973664352854809</v>
      </c>
      <c r="M39" s="55">
        <f t="shared" si="5"/>
        <v>0.31840946166140216</v>
      </c>
      <c r="N39" s="55">
        <f t="shared" si="5"/>
        <v>0.31792691335325213</v>
      </c>
      <c r="O39" s="55">
        <f t="shared" si="5"/>
        <v>0.29053400584880262</v>
      </c>
      <c r="P39" s="55">
        <f t="shared" si="5"/>
        <v>0.31430130553810454</v>
      </c>
      <c r="Q39" s="55">
        <f t="shared" si="5"/>
        <v>0.27846529401357073</v>
      </c>
    </row>
    <row r="40" spans="1:17" ht="33" customHeight="1" x14ac:dyDescent="0.25">
      <c r="A40" s="61"/>
      <c r="B40" s="54" t="str">
        <f>+B16</f>
        <v>VAB de las industrias características  y conexas de la salud</v>
      </c>
      <c r="C40" s="55">
        <f>SUM(C38:C39)</f>
        <v>1</v>
      </c>
      <c r="D40" s="55">
        <f t="shared" ref="D40:O40" si="6">SUM(D38:D39)</f>
        <v>1</v>
      </c>
      <c r="E40" s="55">
        <f t="shared" si="6"/>
        <v>1</v>
      </c>
      <c r="F40" s="55">
        <f t="shared" si="6"/>
        <v>1</v>
      </c>
      <c r="G40" s="55">
        <f t="shared" si="6"/>
        <v>1</v>
      </c>
      <c r="H40" s="55">
        <f t="shared" si="6"/>
        <v>1</v>
      </c>
      <c r="I40" s="55">
        <f t="shared" si="6"/>
        <v>1</v>
      </c>
      <c r="J40" s="55">
        <f t="shared" si="6"/>
        <v>1</v>
      </c>
      <c r="K40" s="55">
        <f t="shared" si="6"/>
        <v>1</v>
      </c>
      <c r="L40" s="55">
        <f t="shared" si="6"/>
        <v>1</v>
      </c>
      <c r="M40" s="55">
        <f t="shared" si="6"/>
        <v>1</v>
      </c>
      <c r="N40" s="55">
        <f t="shared" si="6"/>
        <v>1</v>
      </c>
      <c r="O40" s="55">
        <f t="shared" si="6"/>
        <v>1</v>
      </c>
      <c r="P40" s="56"/>
      <c r="Q40" s="48"/>
    </row>
    <row r="41" spans="1:17" ht="33" customHeight="1" x14ac:dyDescent="0.25">
      <c r="A41" s="61"/>
      <c r="B41" s="58"/>
      <c r="C41" s="57"/>
      <c r="D41" s="57"/>
      <c r="E41" s="57"/>
      <c r="F41" s="57"/>
      <c r="G41" s="57"/>
      <c r="H41" s="57"/>
      <c r="I41" s="57"/>
      <c r="J41" s="57"/>
      <c r="K41" s="62"/>
      <c r="L41" s="56"/>
      <c r="M41" s="56"/>
      <c r="N41" s="56"/>
      <c r="O41" s="56"/>
      <c r="P41" s="48"/>
      <c r="Q41" s="48"/>
    </row>
    <row r="42" spans="1:17" ht="33" customHeight="1" x14ac:dyDescent="0.25">
      <c r="B42" s="45"/>
      <c r="C42" s="46"/>
      <c r="D42" s="46"/>
      <c r="E42" s="46"/>
      <c r="F42" s="46"/>
      <c r="G42" s="46"/>
      <c r="H42" s="46"/>
      <c r="I42" s="46"/>
      <c r="J42" s="46"/>
      <c r="K42" s="65"/>
      <c r="L42" s="65"/>
      <c r="M42" s="65"/>
      <c r="N42" s="65"/>
      <c r="O42" s="65"/>
      <c r="P42" s="47"/>
      <c r="Q42" s="47"/>
    </row>
    <row r="43" spans="1:17" ht="33" customHeight="1" x14ac:dyDescent="0.25">
      <c r="B43" s="17"/>
      <c r="C43" s="18"/>
      <c r="D43" s="18"/>
      <c r="E43" s="18"/>
      <c r="F43" s="18"/>
      <c r="G43" s="18"/>
      <c r="H43" s="18"/>
      <c r="I43" s="18"/>
      <c r="J43" s="18"/>
    </row>
    <row r="44" spans="1:17" ht="33" customHeight="1" x14ac:dyDescent="0.25">
      <c r="B44" s="17"/>
      <c r="C44" s="18"/>
      <c r="D44" s="18"/>
      <c r="E44" s="18"/>
      <c r="F44" s="18"/>
      <c r="G44" s="18"/>
      <c r="H44" s="18"/>
      <c r="I44" s="18"/>
      <c r="J44" s="18"/>
    </row>
    <row r="45" spans="1:17" ht="33" customHeight="1" x14ac:dyDescent="0.25">
      <c r="B45" s="17"/>
      <c r="C45" s="18"/>
      <c r="D45" s="18"/>
      <c r="E45" s="18"/>
      <c r="F45" s="18"/>
      <c r="G45" s="18"/>
      <c r="H45" s="18"/>
      <c r="I45" s="18"/>
      <c r="J45" s="18"/>
    </row>
    <row r="46" spans="1:17" ht="33" customHeight="1" x14ac:dyDescent="0.25">
      <c r="B46" s="17"/>
      <c r="C46" s="18"/>
      <c r="D46" s="18"/>
      <c r="E46" s="18"/>
      <c r="F46" s="18"/>
      <c r="G46" s="18"/>
      <c r="H46" s="18"/>
      <c r="I46" s="18"/>
      <c r="J46" s="18"/>
    </row>
    <row r="47" spans="1:17" ht="33" customHeight="1" x14ac:dyDescent="0.25">
      <c r="B47" s="17"/>
      <c r="C47" s="18"/>
      <c r="D47" s="18"/>
      <c r="E47" s="18"/>
      <c r="F47" s="18"/>
      <c r="G47" s="18"/>
      <c r="H47" s="18"/>
      <c r="I47" s="18"/>
      <c r="J47" s="18"/>
    </row>
    <row r="48" spans="1:17" ht="33" customHeight="1" x14ac:dyDescent="0.25">
      <c r="C48" s="33"/>
    </row>
    <row r="49" spans="2:3" ht="33" customHeight="1" x14ac:dyDescent="0.25">
      <c r="C49" s="33"/>
    </row>
    <row r="50" spans="2:3" ht="15" customHeight="1" x14ac:dyDescent="0.25">
      <c r="B50" s="19" t="s">
        <v>205</v>
      </c>
      <c r="C50" s="33"/>
    </row>
    <row r="51" spans="2:3" ht="15" customHeight="1" x14ac:dyDescent="0.25">
      <c r="B51" s="19" t="s">
        <v>15</v>
      </c>
      <c r="C51" s="33"/>
    </row>
    <row r="52" spans="2:3" ht="15" customHeight="1" x14ac:dyDescent="0.25">
      <c r="C52" s="33"/>
    </row>
  </sheetData>
  <mergeCells count="4">
    <mergeCell ref="B34:M34"/>
    <mergeCell ref="B4:Q4"/>
    <mergeCell ref="B3:Q3"/>
    <mergeCell ref="B18:M18"/>
  </mergeCells>
  <hyperlinks>
    <hyperlink ref="B2" location="Indice!A1" display="Índice"/>
    <hyperlink ref="Q2" location="'1.3.3'!A1" display="Siguiente"/>
    <hyperlink ref="P2" location="'1.3.1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9"/>
  <sheetViews>
    <sheetView showGridLines="0" zoomScale="70" zoomScaleNormal="70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52.7109375" customWidth="1"/>
    <col min="3" max="17" width="15.85546875" customWidth="1"/>
  </cols>
  <sheetData>
    <row r="1" spans="2:17" ht="78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2:17" ht="33" customHeight="1" x14ac:dyDescent="0.25">
      <c r="B2" s="52" t="s">
        <v>3</v>
      </c>
      <c r="C2" s="74"/>
      <c r="D2" s="74"/>
      <c r="E2" s="74"/>
      <c r="F2" s="74"/>
      <c r="G2" s="74"/>
      <c r="H2" s="74"/>
      <c r="I2" s="74"/>
      <c r="J2" s="74"/>
      <c r="L2" s="74"/>
      <c r="M2" s="74"/>
      <c r="N2" s="74"/>
      <c r="O2" s="74"/>
      <c r="P2" s="39" t="s">
        <v>279</v>
      </c>
      <c r="Q2" s="39" t="s">
        <v>280</v>
      </c>
    </row>
    <row r="3" spans="2:17" ht="33" customHeight="1" x14ac:dyDescent="0.25">
      <c r="B3" s="448" t="s">
        <v>116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2:17" ht="33" customHeight="1" x14ac:dyDescent="0.25">
      <c r="B4" s="450" t="s">
        <v>214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</row>
    <row r="5" spans="2:17" ht="33" customHeight="1" x14ac:dyDescent="0.25">
      <c r="B5" s="75"/>
      <c r="C5" s="75"/>
      <c r="D5" s="75"/>
      <c r="E5" s="75"/>
      <c r="F5" s="75"/>
      <c r="G5" s="75"/>
      <c r="H5" s="75"/>
      <c r="I5" s="75"/>
      <c r="J5" s="75"/>
      <c r="K5" s="74"/>
      <c r="L5" s="74"/>
      <c r="M5" s="74"/>
      <c r="N5" s="74"/>
      <c r="O5" s="74"/>
    </row>
    <row r="6" spans="2:17" ht="33" customHeight="1" x14ac:dyDescent="0.25">
      <c r="B6" s="21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22"/>
      <c r="Q6" s="22"/>
    </row>
    <row r="7" spans="2:17" ht="33" customHeight="1" x14ac:dyDescent="0.25">
      <c r="B7" s="32" t="s">
        <v>4</v>
      </c>
      <c r="C7" s="32">
        <v>2007</v>
      </c>
      <c r="D7" s="32">
        <v>2008</v>
      </c>
      <c r="E7" s="32">
        <v>2009</v>
      </c>
      <c r="F7" s="32">
        <v>2010</v>
      </c>
      <c r="G7" s="32">
        <v>2011</v>
      </c>
      <c r="H7" s="32">
        <v>2012</v>
      </c>
      <c r="I7" s="32">
        <v>2013</v>
      </c>
      <c r="J7" s="32">
        <v>2014</v>
      </c>
      <c r="K7" s="32">
        <v>2015</v>
      </c>
      <c r="L7" s="32">
        <v>2016</v>
      </c>
      <c r="M7" s="32">
        <v>2017</v>
      </c>
      <c r="N7" s="32">
        <v>2018</v>
      </c>
      <c r="O7" s="32">
        <v>2019</v>
      </c>
      <c r="P7" s="32">
        <v>2020</v>
      </c>
      <c r="Q7" s="32">
        <v>2021</v>
      </c>
    </row>
    <row r="8" spans="2:17" ht="33" customHeight="1" x14ac:dyDescent="0.25">
      <c r="B8" s="26" t="s">
        <v>477</v>
      </c>
      <c r="C8" s="27">
        <v>780847</v>
      </c>
      <c r="D8" s="27">
        <v>921227</v>
      </c>
      <c r="E8" s="27">
        <v>1059026</v>
      </c>
      <c r="F8" s="27">
        <v>1331525</v>
      </c>
      <c r="G8" s="27">
        <v>1492348</v>
      </c>
      <c r="H8" s="27">
        <v>1816967</v>
      </c>
      <c r="I8" s="27">
        <v>2063767</v>
      </c>
      <c r="J8" s="27">
        <v>2140310</v>
      </c>
      <c r="K8" s="27">
        <v>2402254</v>
      </c>
      <c r="L8" s="27">
        <v>2541377</v>
      </c>
      <c r="M8" s="27">
        <v>2884951</v>
      </c>
      <c r="N8" s="27">
        <v>3150768</v>
      </c>
      <c r="O8" s="27">
        <v>3107941</v>
      </c>
      <c r="P8" s="27">
        <v>3090341</v>
      </c>
      <c r="Q8" s="27">
        <v>3129632</v>
      </c>
    </row>
    <row r="9" spans="2:17" ht="33" customHeight="1" x14ac:dyDescent="0.25">
      <c r="B9" s="26" t="s">
        <v>478</v>
      </c>
      <c r="C9" s="27">
        <v>422744</v>
      </c>
      <c r="D9" s="27">
        <v>476424</v>
      </c>
      <c r="E9" s="27">
        <v>483946</v>
      </c>
      <c r="F9" s="27">
        <v>533665</v>
      </c>
      <c r="G9" s="27">
        <v>724218</v>
      </c>
      <c r="H9" s="27">
        <v>910428</v>
      </c>
      <c r="I9" s="27">
        <v>935009</v>
      </c>
      <c r="J9" s="27">
        <v>1007465</v>
      </c>
      <c r="K9" s="27">
        <v>1256572</v>
      </c>
      <c r="L9" s="27">
        <v>1253575</v>
      </c>
      <c r="M9" s="27">
        <v>1179707</v>
      </c>
      <c r="N9" s="27">
        <v>1257998</v>
      </c>
      <c r="O9" s="27">
        <v>1355920</v>
      </c>
      <c r="P9" s="27">
        <v>1300612</v>
      </c>
      <c r="Q9" s="27">
        <v>1449434</v>
      </c>
    </row>
    <row r="10" spans="2:17" ht="33" customHeight="1" x14ac:dyDescent="0.25">
      <c r="B10" s="28" t="s">
        <v>473</v>
      </c>
      <c r="C10" s="51">
        <v>1203591</v>
      </c>
      <c r="D10" s="51">
        <v>1397651</v>
      </c>
      <c r="E10" s="51">
        <v>1542972</v>
      </c>
      <c r="F10" s="51">
        <v>1865190</v>
      </c>
      <c r="G10" s="51">
        <v>2216566</v>
      </c>
      <c r="H10" s="51">
        <v>2727395</v>
      </c>
      <c r="I10" s="51">
        <v>2998776</v>
      </c>
      <c r="J10" s="51">
        <v>3147775</v>
      </c>
      <c r="K10" s="51">
        <v>3658826</v>
      </c>
      <c r="L10" s="51">
        <v>3794952</v>
      </c>
      <c r="M10" s="51">
        <v>4064658</v>
      </c>
      <c r="N10" s="51">
        <v>4408766</v>
      </c>
      <c r="O10" s="51">
        <v>4463861</v>
      </c>
      <c r="P10" s="51">
        <v>4390953</v>
      </c>
      <c r="Q10" s="51">
        <v>4579066</v>
      </c>
    </row>
    <row r="11" spans="2:17" ht="33" customHeight="1" x14ac:dyDescent="0.25">
      <c r="B11" s="60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2"/>
      <c r="Q11" s="22"/>
    </row>
    <row r="12" spans="2:17" ht="33" customHeight="1" x14ac:dyDescent="0.25">
      <c r="B12" s="21" t="s">
        <v>1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22"/>
      <c r="Q12" s="22"/>
    </row>
    <row r="13" spans="2:17" ht="33" customHeight="1" x14ac:dyDescent="0.25">
      <c r="B13" s="32" t="s">
        <v>4</v>
      </c>
      <c r="C13" s="32">
        <v>2007</v>
      </c>
      <c r="D13" s="32">
        <v>2008</v>
      </c>
      <c r="E13" s="32">
        <v>2009</v>
      </c>
      <c r="F13" s="32">
        <v>2010</v>
      </c>
      <c r="G13" s="32">
        <v>2011</v>
      </c>
      <c r="H13" s="32">
        <v>2012</v>
      </c>
      <c r="I13" s="32">
        <v>2013</v>
      </c>
      <c r="J13" s="32">
        <v>2014</v>
      </c>
      <c r="K13" s="32">
        <v>2015</v>
      </c>
      <c r="L13" s="32">
        <v>2016</v>
      </c>
      <c r="M13" s="32">
        <v>2017</v>
      </c>
      <c r="N13" s="32">
        <v>2018</v>
      </c>
      <c r="O13" s="32">
        <v>2019</v>
      </c>
      <c r="P13" s="32">
        <v>2020</v>
      </c>
      <c r="Q13" s="32">
        <v>2021</v>
      </c>
    </row>
    <row r="14" spans="2:17" ht="33" customHeight="1" x14ac:dyDescent="0.25">
      <c r="B14" s="26" t="s">
        <v>477</v>
      </c>
      <c r="C14" s="27">
        <v>780847</v>
      </c>
      <c r="D14" s="27">
        <v>879590</v>
      </c>
      <c r="E14" s="27">
        <v>960444</v>
      </c>
      <c r="F14" s="27">
        <v>1128980</v>
      </c>
      <c r="G14" s="27">
        <v>1241616</v>
      </c>
      <c r="H14" s="27">
        <v>1421014</v>
      </c>
      <c r="I14" s="27">
        <v>1475405</v>
      </c>
      <c r="J14" s="27">
        <v>1430290</v>
      </c>
      <c r="K14" s="27">
        <v>1621752</v>
      </c>
      <c r="L14" s="27">
        <v>1600204</v>
      </c>
      <c r="M14" s="27">
        <v>1577449</v>
      </c>
      <c r="N14" s="27">
        <v>1509286</v>
      </c>
      <c r="O14" s="27">
        <v>1671286</v>
      </c>
      <c r="P14" s="27">
        <v>1334761</v>
      </c>
      <c r="Q14" s="27">
        <v>1556414</v>
      </c>
    </row>
    <row r="15" spans="2:17" ht="33" customHeight="1" x14ac:dyDescent="0.25">
      <c r="B15" s="26" t="s">
        <v>478</v>
      </c>
      <c r="C15" s="27">
        <v>422744</v>
      </c>
      <c r="D15" s="27">
        <v>461256</v>
      </c>
      <c r="E15" s="27">
        <v>416544</v>
      </c>
      <c r="F15" s="27">
        <v>452360</v>
      </c>
      <c r="G15" s="27">
        <v>602606</v>
      </c>
      <c r="H15" s="27">
        <v>718880</v>
      </c>
      <c r="I15" s="27">
        <v>679739</v>
      </c>
      <c r="J15" s="27">
        <v>675758</v>
      </c>
      <c r="K15" s="27">
        <v>759629</v>
      </c>
      <c r="L15" s="27">
        <v>665270</v>
      </c>
      <c r="M15" s="27">
        <v>606485</v>
      </c>
      <c r="N15" s="27">
        <v>657135</v>
      </c>
      <c r="O15" s="27">
        <v>673221</v>
      </c>
      <c r="P15" s="27">
        <v>609142</v>
      </c>
      <c r="Q15" s="27">
        <v>653908</v>
      </c>
    </row>
    <row r="16" spans="2:17" ht="33" customHeight="1" x14ac:dyDescent="0.25">
      <c r="B16" s="28" t="s">
        <v>473</v>
      </c>
      <c r="C16" s="51">
        <v>1203591</v>
      </c>
      <c r="D16" s="51">
        <v>1340846</v>
      </c>
      <c r="E16" s="51">
        <v>1376988</v>
      </c>
      <c r="F16" s="51">
        <v>1581340</v>
      </c>
      <c r="G16" s="51">
        <v>1844222</v>
      </c>
      <c r="H16" s="51">
        <v>2139894</v>
      </c>
      <c r="I16" s="51">
        <v>2155144</v>
      </c>
      <c r="J16" s="51">
        <v>2106048</v>
      </c>
      <c r="K16" s="51">
        <v>2381381</v>
      </c>
      <c r="L16" s="51">
        <v>2265474</v>
      </c>
      <c r="M16" s="51">
        <v>2183934</v>
      </c>
      <c r="N16" s="51">
        <v>2166421</v>
      </c>
      <c r="O16" s="51">
        <v>2344507</v>
      </c>
      <c r="P16" s="51">
        <v>1943903</v>
      </c>
      <c r="Q16" s="51">
        <v>2210322</v>
      </c>
    </row>
    <row r="17" spans="2:19" ht="33" customHeight="1" x14ac:dyDescent="0.25"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</row>
    <row r="18" spans="2:19" ht="33" customHeight="1" x14ac:dyDescent="0.25">
      <c r="B18" s="449" t="s">
        <v>332</v>
      </c>
      <c r="C18" s="449"/>
      <c r="D18" s="449"/>
      <c r="E18" s="449"/>
      <c r="F18" s="449"/>
      <c r="G18" s="449"/>
      <c r="H18" s="449"/>
      <c r="I18" s="449"/>
      <c r="J18" s="449"/>
      <c r="K18" s="449"/>
      <c r="L18" s="449"/>
      <c r="M18" s="449"/>
      <c r="N18" s="449"/>
      <c r="O18" s="74"/>
    </row>
    <row r="19" spans="2:19" ht="33" customHeight="1" x14ac:dyDescent="0.25">
      <c r="B19" s="40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2:19" ht="33" customHeight="1" x14ac:dyDescent="0.25">
      <c r="B20" s="80"/>
      <c r="C20" s="80"/>
      <c r="D20" s="80"/>
      <c r="E20" s="80"/>
      <c r="F20" s="80"/>
      <c r="G20" s="80"/>
      <c r="H20" s="80"/>
      <c r="I20" s="80"/>
      <c r="J20" s="80"/>
      <c r="K20" s="56"/>
      <c r="L20" s="56"/>
      <c r="M20" s="56"/>
      <c r="N20" s="56"/>
      <c r="O20" s="56"/>
      <c r="P20" s="48"/>
      <c r="Q20" s="48"/>
      <c r="R20" s="47"/>
      <c r="S20" s="47"/>
    </row>
    <row r="21" spans="2:19" ht="33" customHeight="1" x14ac:dyDescent="0.25">
      <c r="B21" s="71"/>
      <c r="C21" s="71">
        <v>2007</v>
      </c>
      <c r="D21" s="71">
        <v>2008</v>
      </c>
      <c r="E21" s="71">
        <v>2009</v>
      </c>
      <c r="F21" s="71">
        <v>2010</v>
      </c>
      <c r="G21" s="71">
        <v>2011</v>
      </c>
      <c r="H21" s="71">
        <v>2012</v>
      </c>
      <c r="I21" s="71">
        <v>2013</v>
      </c>
      <c r="J21" s="71">
        <v>2014</v>
      </c>
      <c r="K21" s="71">
        <v>2015</v>
      </c>
      <c r="L21" s="71">
        <v>2016</v>
      </c>
      <c r="M21" s="71">
        <v>2017</v>
      </c>
      <c r="N21" s="71">
        <v>2018</v>
      </c>
      <c r="O21" s="71">
        <v>2019</v>
      </c>
      <c r="P21" s="71">
        <v>2020</v>
      </c>
      <c r="Q21" s="71">
        <v>2021</v>
      </c>
      <c r="R21" s="47"/>
      <c r="S21" s="47"/>
    </row>
    <row r="22" spans="2:19" ht="33" customHeight="1" x14ac:dyDescent="0.25">
      <c r="B22" s="72" t="str">
        <f>+B8</f>
        <v>VAB sector público</v>
      </c>
      <c r="C22" s="73">
        <f>+C8/C10</f>
        <v>0.64876440584883066</v>
      </c>
      <c r="D22" s="73">
        <f t="shared" ref="D22:Q22" si="0">+D8/D10</f>
        <v>0.65912520364525906</v>
      </c>
      <c r="E22" s="73">
        <f t="shared" si="0"/>
        <v>0.68635464545046831</v>
      </c>
      <c r="F22" s="73">
        <f t="shared" si="0"/>
        <v>0.71388169569856152</v>
      </c>
      <c r="G22" s="73">
        <f t="shared" si="0"/>
        <v>0.67327027483052615</v>
      </c>
      <c r="H22" s="73">
        <f t="shared" si="0"/>
        <v>0.66619136575376869</v>
      </c>
      <c r="I22" s="73">
        <f t="shared" si="0"/>
        <v>0.68820312020637753</v>
      </c>
      <c r="J22" s="73">
        <f t="shared" si="0"/>
        <v>0.67994376980565641</v>
      </c>
      <c r="K22" s="73">
        <f t="shared" si="0"/>
        <v>0.65656415473159968</v>
      </c>
      <c r="L22" s="73">
        <f t="shared" si="0"/>
        <v>0.66967302880247237</v>
      </c>
      <c r="M22" s="73">
        <f t="shared" si="0"/>
        <v>0.7097647575761602</v>
      </c>
      <c r="N22" s="73">
        <f t="shared" si="0"/>
        <v>0.71465983905700592</v>
      </c>
      <c r="O22" s="73">
        <f t="shared" si="0"/>
        <v>0.69624502196640981</v>
      </c>
      <c r="P22" s="73">
        <f t="shared" si="0"/>
        <v>0.70379733055671512</v>
      </c>
      <c r="Q22" s="73">
        <f t="shared" si="0"/>
        <v>0.68346514332835562</v>
      </c>
      <c r="R22" s="47"/>
      <c r="S22" s="47"/>
    </row>
    <row r="23" spans="2:19" ht="33" customHeight="1" x14ac:dyDescent="0.25">
      <c r="B23" s="72" t="str">
        <f>+B9</f>
        <v>VAB sector privado</v>
      </c>
      <c r="C23" s="73">
        <f>+C9/C10</f>
        <v>0.35123559415116928</v>
      </c>
      <c r="D23" s="73">
        <f t="shared" ref="D23:Q23" si="1">+D9/D10</f>
        <v>0.34087479635474094</v>
      </c>
      <c r="E23" s="73">
        <f t="shared" si="1"/>
        <v>0.31364535454953169</v>
      </c>
      <c r="F23" s="73">
        <f t="shared" si="1"/>
        <v>0.28611830430143848</v>
      </c>
      <c r="G23" s="73">
        <f t="shared" si="1"/>
        <v>0.32672972516947385</v>
      </c>
      <c r="H23" s="73">
        <f t="shared" si="1"/>
        <v>0.33380863424623131</v>
      </c>
      <c r="I23" s="73">
        <f t="shared" si="1"/>
        <v>0.31179687979362247</v>
      </c>
      <c r="J23" s="73">
        <f t="shared" si="1"/>
        <v>0.32005623019434365</v>
      </c>
      <c r="K23" s="73">
        <f t="shared" si="1"/>
        <v>0.34343584526840032</v>
      </c>
      <c r="L23" s="73">
        <f t="shared" si="1"/>
        <v>0.33032697119752769</v>
      </c>
      <c r="M23" s="73">
        <f t="shared" si="1"/>
        <v>0.29023524242383986</v>
      </c>
      <c r="N23" s="73">
        <f t="shared" si="1"/>
        <v>0.28534016094299403</v>
      </c>
      <c r="O23" s="73">
        <f t="shared" si="1"/>
        <v>0.30375497803359019</v>
      </c>
      <c r="P23" s="73">
        <f t="shared" si="1"/>
        <v>0.29620266944328488</v>
      </c>
      <c r="Q23" s="73">
        <f t="shared" si="1"/>
        <v>0.31653485667164438</v>
      </c>
      <c r="R23" s="47"/>
      <c r="S23" s="47"/>
    </row>
    <row r="24" spans="2:19" ht="33" customHeight="1" x14ac:dyDescent="0.25">
      <c r="B24" s="72" t="s">
        <v>77</v>
      </c>
      <c r="C24" s="73">
        <f>SUM(C22:C23)</f>
        <v>1</v>
      </c>
      <c r="D24" s="73">
        <f t="shared" ref="D24:O24" si="2">SUM(D22:D23)</f>
        <v>1</v>
      </c>
      <c r="E24" s="73">
        <f t="shared" si="2"/>
        <v>1</v>
      </c>
      <c r="F24" s="73">
        <f t="shared" si="2"/>
        <v>1</v>
      </c>
      <c r="G24" s="73">
        <f t="shared" si="2"/>
        <v>1</v>
      </c>
      <c r="H24" s="73">
        <f t="shared" si="2"/>
        <v>1</v>
      </c>
      <c r="I24" s="73">
        <f t="shared" si="2"/>
        <v>1</v>
      </c>
      <c r="J24" s="73">
        <f t="shared" si="2"/>
        <v>1</v>
      </c>
      <c r="K24" s="73">
        <f t="shared" si="2"/>
        <v>1</v>
      </c>
      <c r="L24" s="73">
        <f t="shared" si="2"/>
        <v>1</v>
      </c>
      <c r="M24" s="73">
        <f t="shared" si="2"/>
        <v>1</v>
      </c>
      <c r="N24" s="73">
        <f t="shared" si="2"/>
        <v>1</v>
      </c>
      <c r="O24" s="73">
        <f t="shared" si="2"/>
        <v>1</v>
      </c>
      <c r="P24" s="48"/>
      <c r="Q24" s="48"/>
      <c r="R24" s="47"/>
      <c r="S24" s="47"/>
    </row>
    <row r="25" spans="2:19" ht="33" customHeight="1" x14ac:dyDescent="0.25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56"/>
      <c r="P25" s="48"/>
      <c r="Q25" s="48"/>
      <c r="R25" s="47"/>
      <c r="S25" s="47"/>
    </row>
    <row r="26" spans="2:19" ht="33" customHeight="1" x14ac:dyDescent="0.25">
      <c r="B26" s="66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5"/>
      <c r="P26" s="47"/>
      <c r="Q26" s="47"/>
      <c r="R26" s="47"/>
      <c r="S26" s="47"/>
    </row>
    <row r="27" spans="2:19" ht="33" customHeight="1" x14ac:dyDescent="0.25"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2:19" ht="33" customHeight="1" x14ac:dyDescent="0.25"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2:19" ht="33" customHeight="1" x14ac:dyDescent="0.25"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</row>
    <row r="30" spans="2:19" ht="33" customHeight="1" x14ac:dyDescent="0.25"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2:19" ht="33" customHeight="1" x14ac:dyDescent="0.25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</row>
    <row r="32" spans="2:19" ht="33" customHeight="1" x14ac:dyDescent="0.25">
      <c r="B32" s="449" t="s">
        <v>304</v>
      </c>
      <c r="C32" s="449"/>
      <c r="D32" s="449"/>
      <c r="E32" s="449"/>
      <c r="F32" s="449"/>
      <c r="G32" s="449"/>
      <c r="H32" s="449"/>
      <c r="I32" s="449"/>
      <c r="J32" s="449"/>
      <c r="K32" s="449"/>
      <c r="L32" s="449"/>
      <c r="M32" s="449"/>
      <c r="N32" s="449"/>
      <c r="O32" s="74"/>
    </row>
    <row r="33" spans="2:19" ht="33" customHeight="1" x14ac:dyDescent="0.25">
      <c r="B33" s="148"/>
      <c r="C33" s="148"/>
      <c r="D33" s="148"/>
      <c r="E33" s="148"/>
      <c r="F33" s="148"/>
      <c r="G33" s="148"/>
      <c r="H33" s="148"/>
      <c r="I33" s="147"/>
      <c r="J33" s="147"/>
      <c r="K33" s="46"/>
      <c r="L33" s="46"/>
      <c r="M33" s="46"/>
      <c r="N33" s="46"/>
      <c r="O33" s="65"/>
    </row>
    <row r="34" spans="2:19" ht="33" customHeight="1" x14ac:dyDescent="0.25">
      <c r="B34" s="80"/>
      <c r="C34" s="80"/>
      <c r="D34" s="80"/>
      <c r="E34" s="80"/>
      <c r="F34" s="80"/>
      <c r="G34" s="80"/>
      <c r="H34" s="80"/>
      <c r="I34" s="80"/>
      <c r="J34" s="80"/>
      <c r="K34" s="56"/>
      <c r="L34" s="56"/>
      <c r="M34" s="56"/>
      <c r="N34" s="56"/>
      <c r="O34" s="56"/>
      <c r="P34" s="48"/>
      <c r="Q34" s="48"/>
      <c r="R34" s="48"/>
      <c r="S34" s="47"/>
    </row>
    <row r="35" spans="2:19" ht="33" customHeight="1" x14ac:dyDescent="0.25">
      <c r="B35" s="71"/>
      <c r="C35" s="71">
        <v>2007</v>
      </c>
      <c r="D35" s="71">
        <v>2008</v>
      </c>
      <c r="E35" s="71">
        <v>2009</v>
      </c>
      <c r="F35" s="71">
        <v>2010</v>
      </c>
      <c r="G35" s="71">
        <v>2011</v>
      </c>
      <c r="H35" s="71">
        <v>2012</v>
      </c>
      <c r="I35" s="71">
        <v>2013</v>
      </c>
      <c r="J35" s="71">
        <v>2014</v>
      </c>
      <c r="K35" s="71">
        <v>2015</v>
      </c>
      <c r="L35" s="71">
        <v>2016</v>
      </c>
      <c r="M35" s="71">
        <v>2017</v>
      </c>
      <c r="N35" s="71">
        <v>2018</v>
      </c>
      <c r="O35" s="71">
        <v>2019</v>
      </c>
      <c r="P35" s="71">
        <v>2020</v>
      </c>
      <c r="Q35" s="71">
        <v>2021</v>
      </c>
      <c r="R35" s="48"/>
      <c r="S35" s="47"/>
    </row>
    <row r="36" spans="2:19" ht="33" customHeight="1" x14ac:dyDescent="0.25">
      <c r="B36" s="72" t="str">
        <f>+B14</f>
        <v>VAB sector público</v>
      </c>
      <c r="C36" s="73">
        <f t="shared" ref="C36:Q36" si="3">C14/C16</f>
        <v>0.64876440584883066</v>
      </c>
      <c r="D36" s="73">
        <f t="shared" si="3"/>
        <v>0.65599628891013584</v>
      </c>
      <c r="E36" s="73">
        <f t="shared" si="3"/>
        <v>0.69749627447733753</v>
      </c>
      <c r="F36" s="73">
        <f t="shared" si="3"/>
        <v>0.71393881138781035</v>
      </c>
      <c r="G36" s="73">
        <f t="shared" si="3"/>
        <v>0.67324649635456035</v>
      </c>
      <c r="H36" s="73">
        <f t="shared" si="3"/>
        <v>0.66405812624363636</v>
      </c>
      <c r="I36" s="73">
        <f t="shared" si="3"/>
        <v>0.6845969457261325</v>
      </c>
      <c r="J36" s="73">
        <f t="shared" si="3"/>
        <v>0.67913456863281374</v>
      </c>
      <c r="K36" s="73">
        <f t="shared" si="3"/>
        <v>0.68101324399581586</v>
      </c>
      <c r="L36" s="73">
        <f t="shared" si="3"/>
        <v>0.70634401454176921</v>
      </c>
      <c r="M36" s="73">
        <f t="shared" si="3"/>
        <v>0.72229701080710318</v>
      </c>
      <c r="N36" s="73">
        <f t="shared" si="3"/>
        <v>0.6966725304084479</v>
      </c>
      <c r="O36" s="73">
        <f t="shared" si="3"/>
        <v>0.71285178504478763</v>
      </c>
      <c r="P36" s="73">
        <f t="shared" si="3"/>
        <v>0.6866397140186522</v>
      </c>
      <c r="Q36" s="73">
        <f t="shared" si="3"/>
        <v>0.7041571318568064</v>
      </c>
      <c r="R36" s="48"/>
      <c r="S36" s="47"/>
    </row>
    <row r="37" spans="2:19" ht="33" customHeight="1" x14ac:dyDescent="0.25">
      <c r="B37" s="72" t="str">
        <f>+B15</f>
        <v>VAB sector privado</v>
      </c>
      <c r="C37" s="73">
        <f t="shared" ref="C37:Q37" si="4">C15/C16</f>
        <v>0.35123559415116928</v>
      </c>
      <c r="D37" s="73">
        <f t="shared" si="4"/>
        <v>0.34400371108986416</v>
      </c>
      <c r="E37" s="73">
        <f t="shared" si="4"/>
        <v>0.30250372552266253</v>
      </c>
      <c r="F37" s="73">
        <f t="shared" si="4"/>
        <v>0.28606118861218965</v>
      </c>
      <c r="G37" s="73">
        <f t="shared" si="4"/>
        <v>0.32675350364543965</v>
      </c>
      <c r="H37" s="73">
        <f t="shared" si="4"/>
        <v>0.33594187375636364</v>
      </c>
      <c r="I37" s="73">
        <f t="shared" si="4"/>
        <v>0.31540305427386756</v>
      </c>
      <c r="J37" s="73">
        <f t="shared" si="4"/>
        <v>0.32086543136718632</v>
      </c>
      <c r="K37" s="73">
        <f t="shared" si="4"/>
        <v>0.31898675600418414</v>
      </c>
      <c r="L37" s="73">
        <f t="shared" si="4"/>
        <v>0.29365598545823079</v>
      </c>
      <c r="M37" s="73">
        <f t="shared" si="4"/>
        <v>0.27770298919289688</v>
      </c>
      <c r="N37" s="73">
        <f t="shared" si="4"/>
        <v>0.30332746959155216</v>
      </c>
      <c r="O37" s="73">
        <f t="shared" si="4"/>
        <v>0.28714821495521231</v>
      </c>
      <c r="P37" s="73">
        <f t="shared" si="4"/>
        <v>0.31336028598134785</v>
      </c>
      <c r="Q37" s="73">
        <f t="shared" si="4"/>
        <v>0.2958428681431936</v>
      </c>
      <c r="R37" s="48"/>
      <c r="S37" s="47"/>
    </row>
    <row r="38" spans="2:19" ht="33" customHeight="1" x14ac:dyDescent="0.25">
      <c r="B38" s="72" t="s">
        <v>77</v>
      </c>
      <c r="C38" s="73">
        <f>SUM(C36:C37)</f>
        <v>1</v>
      </c>
      <c r="D38" s="73">
        <f t="shared" ref="D38:O38" si="5">SUM(D36:D37)</f>
        <v>1</v>
      </c>
      <c r="E38" s="73">
        <f t="shared" si="5"/>
        <v>1</v>
      </c>
      <c r="F38" s="73">
        <f t="shared" si="5"/>
        <v>1</v>
      </c>
      <c r="G38" s="73">
        <f t="shared" si="5"/>
        <v>1</v>
      </c>
      <c r="H38" s="73">
        <f t="shared" si="5"/>
        <v>1</v>
      </c>
      <c r="I38" s="73">
        <f t="shared" si="5"/>
        <v>1</v>
      </c>
      <c r="J38" s="73">
        <f t="shared" si="5"/>
        <v>1</v>
      </c>
      <c r="K38" s="73">
        <f t="shared" si="5"/>
        <v>1</v>
      </c>
      <c r="L38" s="73">
        <f t="shared" si="5"/>
        <v>1</v>
      </c>
      <c r="M38" s="73">
        <f t="shared" si="5"/>
        <v>1</v>
      </c>
      <c r="N38" s="73">
        <f t="shared" si="5"/>
        <v>1</v>
      </c>
      <c r="O38" s="73">
        <f t="shared" si="5"/>
        <v>1</v>
      </c>
      <c r="P38" s="48"/>
      <c r="Q38" s="48"/>
      <c r="R38" s="48"/>
      <c r="S38" s="47"/>
    </row>
    <row r="39" spans="2:19" ht="33" customHeight="1" x14ac:dyDescent="0.25">
      <c r="B39" s="83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56"/>
      <c r="P39" s="48"/>
      <c r="Q39" s="48"/>
      <c r="R39" s="48"/>
      <c r="S39" s="47"/>
    </row>
    <row r="40" spans="2:19" ht="33" customHeight="1" x14ac:dyDescent="0.25">
      <c r="B40" s="83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56"/>
      <c r="P40" s="48"/>
      <c r="Q40" s="48"/>
      <c r="R40" s="48"/>
      <c r="S40" s="47"/>
    </row>
    <row r="41" spans="2:19" ht="33" customHeight="1" x14ac:dyDescent="0.25">
      <c r="B41" s="76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4"/>
    </row>
    <row r="42" spans="2:19" ht="33" customHeight="1" x14ac:dyDescent="0.25">
      <c r="B42" s="76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4"/>
    </row>
    <row r="43" spans="2:19" ht="33" customHeight="1" x14ac:dyDescent="0.25">
      <c r="B43" s="76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4"/>
    </row>
    <row r="44" spans="2:19" ht="33" customHeight="1" x14ac:dyDescent="0.25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74"/>
    </row>
    <row r="45" spans="2:19" ht="17.25" customHeight="1" x14ac:dyDescent="0.25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74"/>
    </row>
    <row r="46" spans="2:19" ht="15.75" customHeight="1" x14ac:dyDescent="0.25">
      <c r="B46" s="19" t="s">
        <v>205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74"/>
    </row>
    <row r="47" spans="2:19" ht="17.25" customHeight="1" x14ac:dyDescent="0.25">
      <c r="B47" s="19" t="s">
        <v>15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74"/>
    </row>
    <row r="48" spans="2:19" ht="17.25" customHeight="1" x14ac:dyDescent="0.25">
      <c r="D48" s="78"/>
      <c r="E48" s="33"/>
      <c r="F48" s="74"/>
      <c r="G48" s="33"/>
      <c r="H48" s="74"/>
      <c r="I48" s="74"/>
      <c r="J48" s="74"/>
      <c r="K48" s="74"/>
      <c r="L48" s="74"/>
      <c r="M48" s="74"/>
      <c r="N48" s="74"/>
      <c r="O48" s="74"/>
    </row>
    <row r="49" spans="4:15" ht="17.25" customHeight="1" x14ac:dyDescent="0.25">
      <c r="D49" s="78"/>
      <c r="E49" s="33"/>
      <c r="F49" s="74"/>
      <c r="G49" s="33"/>
      <c r="H49" s="74"/>
      <c r="I49" s="74"/>
      <c r="J49" s="74"/>
      <c r="K49" s="74"/>
      <c r="L49" s="74"/>
      <c r="M49" s="74"/>
      <c r="N49" s="74"/>
      <c r="O49" s="74"/>
    </row>
  </sheetData>
  <mergeCells count="4">
    <mergeCell ref="B32:N32"/>
    <mergeCell ref="B4:Q4"/>
    <mergeCell ref="B3:Q3"/>
    <mergeCell ref="B18:N18"/>
  </mergeCells>
  <hyperlinks>
    <hyperlink ref="B2" location="Indice!A1" display="Índice"/>
    <hyperlink ref="Q2" location="'1.3.4'!A1" display="Siguiente"/>
    <hyperlink ref="P2" location="'1.3.2'!A1" display="Anterior"/>
  </hyperlinks>
  <pageMargins left="0.7" right="0.7" top="0.75" bottom="0.75" header="0.3" footer="0.3"/>
  <pageSetup paperSize="9" orientation="portrait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1"/>
  <sheetViews>
    <sheetView showGridLines="0" zoomScale="70" zoomScaleNormal="70" zoomScaleSheetLayoutView="85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19.140625" customWidth="1"/>
    <col min="3" max="3" width="83.7109375" customWidth="1"/>
    <col min="4" max="7" width="15.85546875" customWidth="1"/>
    <col min="8" max="16" width="15.7109375" customWidth="1"/>
  </cols>
  <sheetData>
    <row r="1" spans="2:10" ht="78" customHeight="1" x14ac:dyDescent="0.25"/>
    <row r="2" spans="2:10" ht="33" customHeight="1" x14ac:dyDescent="0.25">
      <c r="B2" s="52" t="s">
        <v>3</v>
      </c>
      <c r="F2" s="39" t="s">
        <v>279</v>
      </c>
      <c r="G2" s="39" t="s">
        <v>280</v>
      </c>
    </row>
    <row r="3" spans="2:10" ht="33" customHeight="1" x14ac:dyDescent="0.25">
      <c r="B3" s="448" t="s">
        <v>117</v>
      </c>
      <c r="C3" s="448"/>
      <c r="D3" s="448"/>
      <c r="E3" s="448"/>
      <c r="F3" s="448"/>
      <c r="G3" s="448"/>
    </row>
    <row r="4" spans="2:10" ht="33" customHeight="1" x14ac:dyDescent="0.25">
      <c r="B4" s="450" t="s">
        <v>300</v>
      </c>
      <c r="C4" s="450"/>
      <c r="D4" s="450"/>
      <c r="E4" s="450"/>
      <c r="F4" s="450"/>
      <c r="G4" s="450"/>
      <c r="H4" s="111"/>
      <c r="I4" s="111"/>
      <c r="J4" s="110"/>
    </row>
    <row r="5" spans="2:10" ht="33" customHeight="1" x14ac:dyDescent="0.25"/>
    <row r="6" spans="2:10" ht="33" customHeight="1" x14ac:dyDescent="0.25">
      <c r="B6" s="21" t="s">
        <v>5</v>
      </c>
      <c r="C6" s="22"/>
      <c r="D6" s="22"/>
      <c r="E6" s="22"/>
      <c r="F6" s="22"/>
      <c r="G6" s="22"/>
    </row>
    <row r="7" spans="2:10" ht="33" customHeight="1" x14ac:dyDescent="0.25">
      <c r="B7" s="32" t="s">
        <v>10</v>
      </c>
      <c r="C7" s="32" t="s">
        <v>11</v>
      </c>
      <c r="D7" s="32">
        <v>2019</v>
      </c>
      <c r="E7" s="32">
        <v>2021</v>
      </c>
      <c r="F7" s="32" t="s">
        <v>238</v>
      </c>
      <c r="G7" s="32" t="s">
        <v>207</v>
      </c>
    </row>
    <row r="8" spans="2:10" ht="33" customHeight="1" x14ac:dyDescent="0.25">
      <c r="B8" s="124" t="s">
        <v>423</v>
      </c>
      <c r="C8" s="125" t="s">
        <v>424</v>
      </c>
      <c r="D8" s="126">
        <v>1009488</v>
      </c>
      <c r="E8" s="126">
        <v>952121</v>
      </c>
      <c r="F8" s="95">
        <v>0.22614682670450501</v>
      </c>
      <c r="G8" s="95">
        <v>0.207929084228094</v>
      </c>
    </row>
    <row r="9" spans="2:10" ht="33" customHeight="1" x14ac:dyDescent="0.25">
      <c r="B9" s="124" t="s">
        <v>431</v>
      </c>
      <c r="C9" s="125" t="s">
        <v>432</v>
      </c>
      <c r="D9" s="126">
        <v>740600</v>
      </c>
      <c r="E9" s="126">
        <v>796450</v>
      </c>
      <c r="F9" s="95">
        <v>0.165910184031268</v>
      </c>
      <c r="G9" s="95">
        <v>0.173932850061563</v>
      </c>
    </row>
    <row r="10" spans="2:10" ht="33" customHeight="1" x14ac:dyDescent="0.25">
      <c r="B10" s="124" t="s">
        <v>427</v>
      </c>
      <c r="C10" s="125" t="s">
        <v>428</v>
      </c>
      <c r="D10" s="126">
        <v>713447</v>
      </c>
      <c r="E10" s="126">
        <v>708709</v>
      </c>
      <c r="F10" s="95">
        <v>0.159827333333184</v>
      </c>
      <c r="G10" s="95">
        <v>0.154771518908004</v>
      </c>
    </row>
    <row r="11" spans="2:10" ht="33" customHeight="1" x14ac:dyDescent="0.25">
      <c r="B11" s="124" t="s">
        <v>429</v>
      </c>
      <c r="C11" s="125" t="s">
        <v>430</v>
      </c>
      <c r="D11" s="126">
        <v>611775</v>
      </c>
      <c r="E11" s="126">
        <v>613037</v>
      </c>
      <c r="F11" s="95">
        <v>0.13705063844953999</v>
      </c>
      <c r="G11" s="95">
        <v>0.13387817515624401</v>
      </c>
    </row>
    <row r="12" spans="2:10" ht="33" customHeight="1" x14ac:dyDescent="0.25">
      <c r="B12" s="124" t="s">
        <v>425</v>
      </c>
      <c r="C12" s="125" t="s">
        <v>426</v>
      </c>
      <c r="D12" s="126">
        <v>564620</v>
      </c>
      <c r="E12" s="126">
        <v>581662</v>
      </c>
      <c r="F12" s="95">
        <v>0.12648691345899901</v>
      </c>
      <c r="G12" s="95">
        <v>0.12702634117962</v>
      </c>
    </row>
    <row r="13" spans="2:10" ht="33" customHeight="1" x14ac:dyDescent="0.25">
      <c r="B13" s="124" t="s">
        <v>433</v>
      </c>
      <c r="C13" s="125" t="s">
        <v>434</v>
      </c>
      <c r="D13" s="126">
        <v>179525</v>
      </c>
      <c r="E13" s="126">
        <v>254735</v>
      </c>
      <c r="F13" s="95">
        <v>4.0217426125051803E-2</v>
      </c>
      <c r="G13" s="95">
        <v>5.56303403357803E-2</v>
      </c>
    </row>
    <row r="14" spans="2:10" ht="33" customHeight="1" x14ac:dyDescent="0.25">
      <c r="B14" s="124" t="s">
        <v>437</v>
      </c>
      <c r="C14" s="125" t="s">
        <v>438</v>
      </c>
      <c r="D14" s="126">
        <v>269654</v>
      </c>
      <c r="E14" s="126">
        <v>254362</v>
      </c>
      <c r="F14" s="95">
        <v>6.04082429986059E-2</v>
      </c>
      <c r="G14" s="95">
        <v>5.55488826760741E-2</v>
      </c>
    </row>
    <row r="15" spans="2:10" ht="33" customHeight="1" x14ac:dyDescent="0.25">
      <c r="B15" s="124" t="s">
        <v>435</v>
      </c>
      <c r="C15" s="125" t="s">
        <v>439</v>
      </c>
      <c r="D15" s="126">
        <v>207087</v>
      </c>
      <c r="E15" s="126">
        <v>212888</v>
      </c>
      <c r="F15" s="95">
        <v>4.6391901539944901E-2</v>
      </c>
      <c r="G15" s="95">
        <v>4.6491577103278302E-2</v>
      </c>
    </row>
    <row r="16" spans="2:10" ht="33" customHeight="1" x14ac:dyDescent="0.25">
      <c r="B16" s="124" t="s">
        <v>440</v>
      </c>
      <c r="C16" s="125" t="s">
        <v>441</v>
      </c>
      <c r="D16" s="126">
        <v>74938</v>
      </c>
      <c r="E16" s="126">
        <v>77992</v>
      </c>
      <c r="F16" s="95">
        <v>1.67877091154944E-2</v>
      </c>
      <c r="G16" s="95">
        <v>1.70322943587186E-2</v>
      </c>
    </row>
    <row r="17" spans="2:16" ht="33" customHeight="1" x14ac:dyDescent="0.25">
      <c r="B17" s="124" t="s">
        <v>442</v>
      </c>
      <c r="C17" s="125" t="s">
        <v>443</v>
      </c>
      <c r="D17" s="126">
        <v>62741</v>
      </c>
      <c r="E17" s="126">
        <v>55723</v>
      </c>
      <c r="F17" s="95">
        <v>1.40553211670345E-2</v>
      </c>
      <c r="G17" s="95">
        <v>1.21690755276294E-2</v>
      </c>
    </row>
    <row r="18" spans="2:16" ht="33" customHeight="1" x14ac:dyDescent="0.25">
      <c r="B18" s="124" t="s">
        <v>435</v>
      </c>
      <c r="C18" s="125" t="s">
        <v>436</v>
      </c>
      <c r="D18" s="126">
        <v>0</v>
      </c>
      <c r="E18" s="126">
        <v>44852</v>
      </c>
      <c r="F18" s="95">
        <v>0</v>
      </c>
      <c r="G18" s="95">
        <v>9.7950105982311693E-3</v>
      </c>
    </row>
    <row r="19" spans="2:16" ht="33" customHeight="1" x14ac:dyDescent="0.25">
      <c r="B19" s="124" t="s">
        <v>444</v>
      </c>
      <c r="C19" s="125" t="s">
        <v>445</v>
      </c>
      <c r="D19" s="126">
        <v>29986</v>
      </c>
      <c r="E19" s="126">
        <v>26535</v>
      </c>
      <c r="F19" s="95">
        <v>6.71750307637267E-3</v>
      </c>
      <c r="G19" s="95">
        <v>5.7948498667632197E-3</v>
      </c>
    </row>
    <row r="20" spans="2:16" ht="33" customHeight="1" x14ac:dyDescent="0.25">
      <c r="B20" s="124" t="s">
        <v>446</v>
      </c>
      <c r="C20" s="125" t="s">
        <v>447</v>
      </c>
      <c r="D20" s="126">
        <v>0</v>
      </c>
      <c r="E20" s="126">
        <v>0</v>
      </c>
      <c r="F20" s="95">
        <v>0</v>
      </c>
      <c r="G20" s="95">
        <v>0</v>
      </c>
    </row>
    <row r="21" spans="2:16" ht="33" customHeight="1" x14ac:dyDescent="0.25">
      <c r="B21" s="463" t="s">
        <v>448</v>
      </c>
      <c r="C21" s="464"/>
      <c r="D21" s="123">
        <v>4463861</v>
      </c>
      <c r="E21" s="123">
        <v>4579066</v>
      </c>
      <c r="F21" s="115">
        <v>1</v>
      </c>
      <c r="G21" s="115">
        <v>1</v>
      </c>
    </row>
    <row r="22" spans="2:16" ht="23.25" customHeight="1" x14ac:dyDescent="0.25">
      <c r="B22" s="97"/>
      <c r="C22" s="24"/>
      <c r="D22" s="24"/>
      <c r="E22" s="24"/>
      <c r="F22" s="24"/>
      <c r="G22" s="24"/>
      <c r="H22" s="33"/>
      <c r="I22" s="33"/>
      <c r="J22" s="33"/>
      <c r="K22" s="33"/>
      <c r="L22" s="33"/>
      <c r="M22" s="33"/>
      <c r="N22" s="33"/>
      <c r="O22" s="33"/>
      <c r="P22" s="33"/>
    </row>
    <row r="23" spans="2:16" ht="33" customHeight="1" x14ac:dyDescent="0.25">
      <c r="B23" s="21" t="s">
        <v>1</v>
      </c>
      <c r="C23" s="22"/>
      <c r="D23" s="22"/>
      <c r="E23" s="22"/>
      <c r="F23" s="22"/>
      <c r="G23" s="22"/>
    </row>
    <row r="24" spans="2:16" ht="33" customHeight="1" x14ac:dyDescent="0.25">
      <c r="B24" s="32" t="s">
        <v>10</v>
      </c>
      <c r="C24" s="32" t="s">
        <v>11</v>
      </c>
      <c r="D24" s="32">
        <v>2019</v>
      </c>
      <c r="E24" s="32">
        <v>2021</v>
      </c>
      <c r="F24" s="32" t="s">
        <v>238</v>
      </c>
      <c r="G24" s="32" t="s">
        <v>207</v>
      </c>
    </row>
    <row r="25" spans="2:16" ht="33" customHeight="1" x14ac:dyDescent="0.25">
      <c r="B25" s="124" t="s">
        <v>431</v>
      </c>
      <c r="C25" s="125" t="s">
        <v>432</v>
      </c>
      <c r="D25" s="126">
        <v>454579</v>
      </c>
      <c r="E25" s="126">
        <v>469155</v>
      </c>
      <c r="F25" s="95">
        <v>0.193891082432255</v>
      </c>
      <c r="G25" s="95">
        <v>0.21225640427050901</v>
      </c>
    </row>
    <row r="26" spans="2:16" ht="33" customHeight="1" x14ac:dyDescent="0.25">
      <c r="B26" s="124" t="s">
        <v>423</v>
      </c>
      <c r="C26" s="125" t="s">
        <v>424</v>
      </c>
      <c r="D26" s="126">
        <v>479799</v>
      </c>
      <c r="E26" s="126">
        <v>423371</v>
      </c>
      <c r="F26" s="95">
        <v>0.204648141378976</v>
      </c>
      <c r="G26" s="95">
        <v>0.19154268020677501</v>
      </c>
    </row>
    <row r="27" spans="2:16" ht="33" customHeight="1" x14ac:dyDescent="0.25">
      <c r="B27" s="124" t="s">
        <v>427</v>
      </c>
      <c r="C27" s="125" t="s">
        <v>428</v>
      </c>
      <c r="D27" s="126">
        <v>401697</v>
      </c>
      <c r="E27" s="126">
        <v>324764</v>
      </c>
      <c r="F27" s="95">
        <v>0.17133538095642301</v>
      </c>
      <c r="G27" s="95">
        <v>0.146930628207112</v>
      </c>
    </row>
    <row r="28" spans="2:16" ht="33" customHeight="1" x14ac:dyDescent="0.25">
      <c r="B28" s="124" t="s">
        <v>425</v>
      </c>
      <c r="C28" s="125" t="s">
        <v>426</v>
      </c>
      <c r="D28" s="126">
        <v>321683</v>
      </c>
      <c r="E28" s="126">
        <v>298246</v>
      </c>
      <c r="F28" s="95">
        <v>0.137207097270343</v>
      </c>
      <c r="G28" s="95">
        <v>0.13493328121423001</v>
      </c>
    </row>
    <row r="29" spans="2:16" ht="33" customHeight="1" x14ac:dyDescent="0.25">
      <c r="B29" s="124" t="s">
        <v>429</v>
      </c>
      <c r="C29" s="125" t="s">
        <v>430</v>
      </c>
      <c r="D29" s="126">
        <v>224132</v>
      </c>
      <c r="E29" s="126">
        <v>188770</v>
      </c>
      <c r="F29" s="95">
        <v>9.5598776203269994E-2</v>
      </c>
      <c r="G29" s="95">
        <v>8.5403846136445305E-2</v>
      </c>
    </row>
    <row r="30" spans="2:16" ht="33" customHeight="1" x14ac:dyDescent="0.25">
      <c r="B30" s="124" t="s">
        <v>433</v>
      </c>
      <c r="C30" s="125" t="s">
        <v>434</v>
      </c>
      <c r="D30" s="126">
        <v>127406</v>
      </c>
      <c r="E30" s="126">
        <v>166892</v>
      </c>
      <c r="F30" s="95">
        <v>5.4342341481599298E-2</v>
      </c>
      <c r="G30" s="95">
        <v>7.5505740792517997E-2</v>
      </c>
    </row>
    <row r="31" spans="2:16" ht="33" customHeight="1" x14ac:dyDescent="0.25">
      <c r="B31" s="124" t="s">
        <v>435</v>
      </c>
      <c r="C31" s="125" t="s">
        <v>439</v>
      </c>
      <c r="D31" s="126">
        <v>144371</v>
      </c>
      <c r="E31" s="126">
        <v>139860</v>
      </c>
      <c r="F31" s="95">
        <v>6.1578404329780199E-2</v>
      </c>
      <c r="G31" s="95">
        <v>6.32758484962824E-2</v>
      </c>
    </row>
    <row r="32" spans="2:16" ht="33" customHeight="1" x14ac:dyDescent="0.25">
      <c r="B32" s="124" t="s">
        <v>437</v>
      </c>
      <c r="C32" s="125" t="s">
        <v>438</v>
      </c>
      <c r="D32" s="126">
        <v>107903</v>
      </c>
      <c r="E32" s="126">
        <v>126274</v>
      </c>
      <c r="F32" s="95">
        <v>4.6023748276290098E-2</v>
      </c>
      <c r="G32" s="95">
        <v>5.7129232754322697E-2</v>
      </c>
    </row>
    <row r="33" spans="2:9" ht="33" customHeight="1" x14ac:dyDescent="0.25">
      <c r="B33" s="124" t="s">
        <v>442</v>
      </c>
      <c r="C33" s="125" t="s">
        <v>443</v>
      </c>
      <c r="D33" s="126">
        <v>35953</v>
      </c>
      <c r="E33" s="126">
        <v>30134</v>
      </c>
      <c r="F33" s="95">
        <v>1.53349936681784E-2</v>
      </c>
      <c r="G33" s="95">
        <v>1.3633307726204601E-2</v>
      </c>
    </row>
    <row r="34" spans="2:9" ht="33" customHeight="1" x14ac:dyDescent="0.25">
      <c r="B34" s="124" t="s">
        <v>440</v>
      </c>
      <c r="C34" s="125" t="s">
        <v>441</v>
      </c>
      <c r="D34" s="126">
        <v>27324</v>
      </c>
      <c r="E34" s="126">
        <v>26715</v>
      </c>
      <c r="F34" s="95">
        <v>1.16544757597226E-2</v>
      </c>
      <c r="G34" s="95">
        <v>1.20864742784083E-2</v>
      </c>
    </row>
    <row r="35" spans="2:9" ht="33" customHeight="1" x14ac:dyDescent="0.25">
      <c r="B35" s="124" t="s">
        <v>444</v>
      </c>
      <c r="C35" s="125" t="s">
        <v>445</v>
      </c>
      <c r="D35" s="126">
        <v>19660</v>
      </c>
      <c r="E35" s="126">
        <v>16141</v>
      </c>
      <c r="F35" s="95">
        <v>8.3855582431615703E-3</v>
      </c>
      <c r="G35" s="95">
        <v>7.3025559171921604E-3</v>
      </c>
    </row>
    <row r="36" spans="2:9" ht="33" customHeight="1" x14ac:dyDescent="0.25">
      <c r="B36" s="124" t="s">
        <v>435</v>
      </c>
      <c r="C36" s="125" t="s">
        <v>436</v>
      </c>
      <c r="D36" s="126">
        <v>0</v>
      </c>
      <c r="E36" s="126">
        <v>0</v>
      </c>
      <c r="F36" s="95">
        <v>0</v>
      </c>
      <c r="G36" s="95">
        <v>0</v>
      </c>
    </row>
    <row r="37" spans="2:9" ht="33" customHeight="1" x14ac:dyDescent="0.25">
      <c r="B37" s="124" t="s">
        <v>446</v>
      </c>
      <c r="C37" s="125" t="s">
        <v>447</v>
      </c>
      <c r="D37" s="126">
        <v>0</v>
      </c>
      <c r="E37" s="126">
        <v>0</v>
      </c>
      <c r="F37" s="95">
        <v>0</v>
      </c>
      <c r="G37" s="95">
        <v>0</v>
      </c>
    </row>
    <row r="38" spans="2:9" ht="33" customHeight="1" x14ac:dyDescent="0.25">
      <c r="B38" s="459" t="s">
        <v>448</v>
      </c>
      <c r="C38" s="460"/>
      <c r="D38" s="123">
        <v>2344507</v>
      </c>
      <c r="E38" s="123">
        <v>2210322</v>
      </c>
      <c r="F38" s="115">
        <v>1</v>
      </c>
      <c r="G38" s="115">
        <v>1</v>
      </c>
    </row>
    <row r="39" spans="2:9" ht="33" customHeight="1" x14ac:dyDescent="0.25">
      <c r="B39" s="100"/>
      <c r="C39" s="100"/>
      <c r="D39" s="101"/>
      <c r="E39" s="101"/>
      <c r="F39" s="102"/>
      <c r="G39" s="102"/>
    </row>
    <row r="40" spans="2:9" ht="33" customHeight="1" x14ac:dyDescent="0.25">
      <c r="B40" s="449" t="s">
        <v>333</v>
      </c>
      <c r="C40" s="449"/>
      <c r="D40" s="449"/>
      <c r="E40" s="449"/>
      <c r="F40" s="449"/>
      <c r="G40" s="449"/>
      <c r="H40" s="449"/>
      <c r="I40" s="449"/>
    </row>
    <row r="41" spans="2:9" ht="33" customHeight="1" x14ac:dyDescent="0.25">
      <c r="B41" s="184"/>
      <c r="C41" s="85"/>
      <c r="D41" s="56">
        <v>2019</v>
      </c>
      <c r="E41" s="56">
        <v>2021</v>
      </c>
      <c r="F41" s="186">
        <f>+D7</f>
        <v>2019</v>
      </c>
      <c r="G41" s="186">
        <f>+E7</f>
        <v>2021</v>
      </c>
      <c r="H41" s="47"/>
    </row>
    <row r="42" spans="2:9" ht="33" customHeight="1" x14ac:dyDescent="0.25">
      <c r="B42" s="184"/>
      <c r="C42" s="92" t="str">
        <f>+C8</f>
        <v>Actividades de hospitales públicos (MSP)</v>
      </c>
      <c r="D42" s="92">
        <f t="shared" ref="D42:G43" si="0">+D8</f>
        <v>1009488</v>
      </c>
      <c r="E42" s="92">
        <f t="shared" si="0"/>
        <v>952121</v>
      </c>
      <c r="F42" s="187">
        <f t="shared" si="0"/>
        <v>0.22614682670450501</v>
      </c>
      <c r="G42" s="187">
        <f t="shared" si="0"/>
        <v>0.207929084228094</v>
      </c>
      <c r="H42" s="47"/>
    </row>
    <row r="43" spans="2:9" ht="33" customHeight="1" x14ac:dyDescent="0.25">
      <c r="B43" s="184"/>
      <c r="C43" s="92" t="str">
        <f>+C9</f>
        <v>Actividades de centros ambulatorios del sector público (MSP)</v>
      </c>
      <c r="D43" s="92">
        <f t="shared" si="0"/>
        <v>740600</v>
      </c>
      <c r="E43" s="92">
        <f t="shared" si="0"/>
        <v>796450</v>
      </c>
      <c r="F43" s="187">
        <f t="shared" si="0"/>
        <v>0.165910184031268</v>
      </c>
      <c r="G43" s="187">
        <f t="shared" si="0"/>
        <v>0.173932850061563</v>
      </c>
      <c r="H43" s="47"/>
    </row>
    <row r="44" spans="2:9" ht="33" customHeight="1" x14ac:dyDescent="0.25">
      <c r="B44" s="184"/>
      <c r="C44" s="92" t="str">
        <f t="shared" ref="C44:G44" si="1">+C10</f>
        <v>Actividades de hospitales públicos (IESS)</v>
      </c>
      <c r="D44" s="92">
        <f t="shared" si="1"/>
        <v>713447</v>
      </c>
      <c r="E44" s="92">
        <f t="shared" si="1"/>
        <v>708709</v>
      </c>
      <c r="F44" s="187">
        <f t="shared" si="1"/>
        <v>0.159827333333184</v>
      </c>
      <c r="G44" s="187">
        <f t="shared" si="1"/>
        <v>0.154771518908004</v>
      </c>
      <c r="H44" s="47"/>
    </row>
    <row r="45" spans="2:9" ht="33" customHeight="1" x14ac:dyDescent="0.25">
      <c r="B45" s="184"/>
      <c r="C45" s="92" t="str">
        <f t="shared" ref="C45:G45" si="2">+C11</f>
        <v>Actividades de centros ambulatorios del sector privado</v>
      </c>
      <c r="D45" s="92">
        <f t="shared" si="2"/>
        <v>611775</v>
      </c>
      <c r="E45" s="92">
        <f t="shared" si="2"/>
        <v>613037</v>
      </c>
      <c r="F45" s="187">
        <f t="shared" si="2"/>
        <v>0.13705063844953999</v>
      </c>
      <c r="G45" s="187">
        <f t="shared" si="2"/>
        <v>0.13387817515624401</v>
      </c>
      <c r="H45" s="47"/>
    </row>
    <row r="46" spans="2:9" ht="33" customHeight="1" x14ac:dyDescent="0.25">
      <c r="B46" s="184"/>
      <c r="C46" s="92" t="str">
        <f t="shared" ref="C46:G46" si="3">+C12</f>
        <v>Actividades de hospitales privados</v>
      </c>
      <c r="D46" s="92">
        <f t="shared" si="3"/>
        <v>564620</v>
      </c>
      <c r="E46" s="92">
        <f t="shared" si="3"/>
        <v>581662</v>
      </c>
      <c r="F46" s="187">
        <f t="shared" si="3"/>
        <v>0.12648691345899901</v>
      </c>
      <c r="G46" s="187">
        <f t="shared" si="3"/>
        <v>0.12702634117962</v>
      </c>
      <c r="H46" s="47"/>
    </row>
    <row r="47" spans="2:9" ht="33" customHeight="1" x14ac:dyDescent="0.25">
      <c r="B47" s="184"/>
      <c r="C47" s="92" t="str">
        <f t="shared" ref="C47:G47" si="4">+C13</f>
        <v>Otras actividades relacionadas con la salud humana privados</v>
      </c>
      <c r="D47" s="92">
        <f t="shared" si="4"/>
        <v>179525</v>
      </c>
      <c r="E47" s="92">
        <f t="shared" si="4"/>
        <v>254735</v>
      </c>
      <c r="F47" s="187">
        <f t="shared" si="4"/>
        <v>4.0217426125051803E-2</v>
      </c>
      <c r="G47" s="187">
        <f t="shared" si="4"/>
        <v>5.56303403357803E-2</v>
      </c>
      <c r="H47" s="47"/>
    </row>
    <row r="48" spans="2:9" ht="33" customHeight="1" x14ac:dyDescent="0.25">
      <c r="B48" s="184"/>
      <c r="C48" s="92" t="str">
        <f t="shared" ref="C48:G48" si="5">+C14</f>
        <v>Actividades de centros ambulatorios del sector público (IESS)</v>
      </c>
      <c r="D48" s="92">
        <f t="shared" si="5"/>
        <v>269654</v>
      </c>
      <c r="E48" s="92">
        <f t="shared" si="5"/>
        <v>254362</v>
      </c>
      <c r="F48" s="187">
        <f t="shared" si="5"/>
        <v>6.04082429986059E-2</v>
      </c>
      <c r="G48" s="187">
        <f t="shared" si="5"/>
        <v>5.55488826760741E-2</v>
      </c>
      <c r="H48" s="47"/>
    </row>
    <row r="49" spans="2:9" ht="33" customHeight="1" x14ac:dyDescent="0.25">
      <c r="B49" s="184"/>
      <c r="C49" s="92" t="str">
        <f t="shared" ref="C49:G49" si="6">+C15</f>
        <v>Regulación de las actividades de organismos que prestan servicios de salud</v>
      </c>
      <c r="D49" s="92">
        <f t="shared" si="6"/>
        <v>207087</v>
      </c>
      <c r="E49" s="92">
        <f t="shared" si="6"/>
        <v>212888</v>
      </c>
      <c r="F49" s="187">
        <f t="shared" si="6"/>
        <v>4.6391901539944901E-2</v>
      </c>
      <c r="G49" s="187">
        <f t="shared" si="6"/>
        <v>4.6491577103278302E-2</v>
      </c>
      <c r="H49" s="47"/>
    </row>
    <row r="50" spans="2:9" ht="33" customHeight="1" x14ac:dyDescent="0.25">
      <c r="B50" s="184"/>
      <c r="C50" s="92" t="str">
        <f t="shared" ref="C50:G50" si="7">+C16</f>
        <v>Actividades de centros ambulatorios del sector público (otros sector público)</v>
      </c>
      <c r="D50" s="92">
        <f t="shared" si="7"/>
        <v>74938</v>
      </c>
      <c r="E50" s="92">
        <f t="shared" si="7"/>
        <v>77992</v>
      </c>
      <c r="F50" s="187">
        <f t="shared" si="7"/>
        <v>1.67877091154944E-2</v>
      </c>
      <c r="G50" s="187">
        <f t="shared" si="7"/>
        <v>1.70322943587186E-2</v>
      </c>
      <c r="H50" s="47"/>
    </row>
    <row r="51" spans="2:9" ht="33" customHeight="1" x14ac:dyDescent="0.25">
      <c r="B51" s="184"/>
      <c r="C51" s="92" t="str">
        <f>+C18</f>
        <v>Actividades de salud pública, vacunación COVID</v>
      </c>
      <c r="D51" s="92">
        <f t="shared" ref="D51:G51" si="8">+D18</f>
        <v>0</v>
      </c>
      <c r="E51" s="92">
        <f t="shared" si="8"/>
        <v>44852</v>
      </c>
      <c r="F51" s="92">
        <f t="shared" si="8"/>
        <v>0</v>
      </c>
      <c r="G51" s="92">
        <f t="shared" si="8"/>
        <v>9.7950105982311693E-3</v>
      </c>
      <c r="H51" s="47"/>
    </row>
    <row r="52" spans="2:9" ht="33" customHeight="1" x14ac:dyDescent="0.25">
      <c r="B52" s="184"/>
      <c r="C52" s="83" t="s">
        <v>9</v>
      </c>
      <c r="D52" s="104">
        <f>+D17+D19+D20</f>
        <v>92727</v>
      </c>
      <c r="E52" s="104">
        <f t="shared" ref="E52:G52" si="9">+E17+E19+E20</f>
        <v>82258</v>
      </c>
      <c r="F52" s="104">
        <f t="shared" si="9"/>
        <v>2.0772824243407172E-2</v>
      </c>
      <c r="G52" s="104">
        <f t="shared" si="9"/>
        <v>1.7963925394392621E-2</v>
      </c>
      <c r="H52" s="47"/>
    </row>
    <row r="53" spans="2:9" ht="33" customHeight="1" x14ac:dyDescent="0.25">
      <c r="B53" s="184"/>
      <c r="C53" s="56"/>
      <c r="D53" s="108">
        <f>+D42+D44+D45+D46+D47+D48+D49+D50+D52+D51+D43</f>
        <v>4463861</v>
      </c>
      <c r="E53" s="108">
        <f>+E42+E44+E45+E46+E47+E48+E49+E50+E52+E51+E43</f>
        <v>4579066</v>
      </c>
      <c r="F53" s="108">
        <f>+F42+F44+F45+F46+F47+F48+F49+F50+F52+F51+F43</f>
        <v>1.0000000000000002</v>
      </c>
      <c r="G53" s="108">
        <f>+G42+G44+G45+G46+G47+G48+G49+G50+G52+G51+G43</f>
        <v>1</v>
      </c>
      <c r="H53" s="47"/>
    </row>
    <row r="54" spans="2:9" ht="33" customHeight="1" x14ac:dyDescent="0.25">
      <c r="B54" s="184"/>
      <c r="C54" s="85"/>
      <c r="D54" s="108">
        <f>+SUM(D8:D20)</f>
        <v>4463861</v>
      </c>
      <c r="E54" s="108">
        <f>+SUM(E8:E20)</f>
        <v>4579066</v>
      </c>
      <c r="F54" s="108">
        <f t="shared" ref="F54:G54" si="10">+SUM(F8:F20)</f>
        <v>1.0000000000000002</v>
      </c>
      <c r="G54" s="108">
        <f t="shared" si="10"/>
        <v>1</v>
      </c>
      <c r="H54" s="47"/>
    </row>
    <row r="55" spans="2:9" ht="33" customHeight="1" x14ac:dyDescent="0.25">
      <c r="B55" s="161"/>
      <c r="C55" s="63"/>
      <c r="D55" s="109">
        <f>+D53-D54</f>
        <v>0</v>
      </c>
      <c r="E55" s="109">
        <f>+E53-E54</f>
        <v>0</v>
      </c>
      <c r="F55" s="109">
        <f>+F53-F54</f>
        <v>0</v>
      </c>
      <c r="G55" s="109">
        <f t="shared" ref="G55" si="11">+G53-G54</f>
        <v>0</v>
      </c>
    </row>
    <row r="56" spans="2:9" ht="33" customHeight="1" x14ac:dyDescent="0.25">
      <c r="B56" s="100"/>
      <c r="C56" s="100"/>
      <c r="D56" s="101"/>
      <c r="E56" s="101"/>
      <c r="F56" s="102"/>
      <c r="G56" s="102"/>
    </row>
    <row r="57" spans="2:9" ht="33" customHeight="1" x14ac:dyDescent="0.25">
      <c r="B57" s="100"/>
      <c r="C57" s="100"/>
      <c r="D57" s="101"/>
      <c r="E57" s="101"/>
      <c r="F57" s="102"/>
      <c r="G57" s="102"/>
    </row>
    <row r="58" spans="2:9" ht="33" customHeight="1" x14ac:dyDescent="0.25">
      <c r="B58" s="100"/>
      <c r="C58" s="100"/>
      <c r="D58" s="101"/>
      <c r="E58" s="101"/>
      <c r="F58" s="102"/>
      <c r="G58" s="102"/>
    </row>
    <row r="59" spans="2:9" ht="33" customHeight="1" x14ac:dyDescent="0.25">
      <c r="B59" s="100"/>
      <c r="C59" s="100"/>
      <c r="D59" s="101"/>
      <c r="E59" s="101"/>
      <c r="F59" s="102"/>
      <c r="G59" s="102"/>
    </row>
    <row r="60" spans="2:9" ht="33" customHeight="1" x14ac:dyDescent="0.25">
      <c r="B60" s="100"/>
      <c r="C60" s="100"/>
      <c r="D60" s="101"/>
      <c r="E60" s="101"/>
      <c r="F60" s="102"/>
      <c r="G60" s="102"/>
    </row>
    <row r="61" spans="2:9" ht="33" customHeight="1" x14ac:dyDescent="0.25">
      <c r="B61" s="100"/>
      <c r="C61" s="100"/>
      <c r="D61" s="101"/>
      <c r="E61" s="101"/>
      <c r="F61" s="102"/>
      <c r="G61" s="102"/>
    </row>
    <row r="62" spans="2:9" ht="21.75" customHeight="1" x14ac:dyDescent="0.3">
      <c r="B62" s="113"/>
      <c r="C62" s="113"/>
      <c r="D62" s="113"/>
      <c r="E62" s="113"/>
      <c r="F62" s="114"/>
      <c r="G62" s="114"/>
    </row>
    <row r="63" spans="2:9" ht="21.75" customHeight="1" x14ac:dyDescent="0.25">
      <c r="B63" s="449" t="s">
        <v>334</v>
      </c>
      <c r="C63" s="449"/>
      <c r="D63" s="449"/>
      <c r="E63" s="449"/>
      <c r="F63" s="449"/>
      <c r="G63" s="449"/>
      <c r="H63" s="449"/>
      <c r="I63" s="449"/>
    </row>
    <row r="64" spans="2:9" ht="21.75" customHeight="1" x14ac:dyDescent="0.25">
      <c r="B64" s="185"/>
      <c r="C64" s="85"/>
      <c r="D64" s="56">
        <v>2019</v>
      </c>
      <c r="E64" s="56">
        <v>2021</v>
      </c>
      <c r="F64" s="186">
        <f>+D24</f>
        <v>2019</v>
      </c>
      <c r="G64" s="186">
        <f>+E24</f>
        <v>2021</v>
      </c>
      <c r="H64" s="85"/>
      <c r="I64" s="18"/>
    </row>
    <row r="65" spans="2:9" ht="21.75" customHeight="1" x14ac:dyDescent="0.25">
      <c r="B65" s="184"/>
      <c r="C65" s="92" t="str">
        <f t="shared" ref="C65:G73" si="12">+C25</f>
        <v>Actividades de centros ambulatorios del sector público (MSP)</v>
      </c>
      <c r="D65" s="92">
        <f t="shared" si="12"/>
        <v>454579</v>
      </c>
      <c r="E65" s="92">
        <f t="shared" si="12"/>
        <v>469155</v>
      </c>
      <c r="F65" s="187">
        <f t="shared" si="12"/>
        <v>0.193891082432255</v>
      </c>
      <c r="G65" s="187">
        <f t="shared" si="12"/>
        <v>0.21225640427050901</v>
      </c>
      <c r="H65" s="85"/>
      <c r="I65" s="18"/>
    </row>
    <row r="66" spans="2:9" ht="21.75" customHeight="1" x14ac:dyDescent="0.25">
      <c r="B66" s="184"/>
      <c r="C66" s="92" t="str">
        <f t="shared" si="12"/>
        <v>Actividades de hospitales públicos (MSP)</v>
      </c>
      <c r="D66" s="92">
        <f t="shared" si="12"/>
        <v>479799</v>
      </c>
      <c r="E66" s="92">
        <f t="shared" si="12"/>
        <v>423371</v>
      </c>
      <c r="F66" s="187">
        <f t="shared" si="12"/>
        <v>0.204648141378976</v>
      </c>
      <c r="G66" s="187">
        <f t="shared" si="12"/>
        <v>0.19154268020677501</v>
      </c>
      <c r="H66" s="85"/>
      <c r="I66" s="18"/>
    </row>
    <row r="67" spans="2:9" ht="21.75" customHeight="1" x14ac:dyDescent="0.25">
      <c r="B67" s="184"/>
      <c r="C67" s="92" t="str">
        <f t="shared" si="12"/>
        <v>Actividades de hospitales públicos (IESS)</v>
      </c>
      <c r="D67" s="92">
        <f t="shared" si="12"/>
        <v>401697</v>
      </c>
      <c r="E67" s="92">
        <f t="shared" si="12"/>
        <v>324764</v>
      </c>
      <c r="F67" s="187">
        <f t="shared" si="12"/>
        <v>0.17133538095642301</v>
      </c>
      <c r="G67" s="187">
        <f t="shared" si="12"/>
        <v>0.146930628207112</v>
      </c>
      <c r="H67" s="85"/>
      <c r="I67" s="18"/>
    </row>
    <row r="68" spans="2:9" ht="21.75" customHeight="1" x14ac:dyDescent="0.25">
      <c r="B68" s="184"/>
      <c r="C68" s="92" t="str">
        <f t="shared" si="12"/>
        <v>Actividades de hospitales privados</v>
      </c>
      <c r="D68" s="92">
        <f t="shared" si="12"/>
        <v>321683</v>
      </c>
      <c r="E68" s="92">
        <f t="shared" si="12"/>
        <v>298246</v>
      </c>
      <c r="F68" s="187">
        <f t="shared" si="12"/>
        <v>0.137207097270343</v>
      </c>
      <c r="G68" s="187">
        <f t="shared" si="12"/>
        <v>0.13493328121423001</v>
      </c>
      <c r="H68" s="85"/>
      <c r="I68" s="18"/>
    </row>
    <row r="69" spans="2:9" ht="21.75" customHeight="1" x14ac:dyDescent="0.25">
      <c r="B69" s="184"/>
      <c r="C69" s="92" t="str">
        <f t="shared" si="12"/>
        <v>Actividades de centros ambulatorios del sector privado</v>
      </c>
      <c r="D69" s="92">
        <f t="shared" si="12"/>
        <v>224132</v>
      </c>
      <c r="E69" s="92">
        <f t="shared" si="12"/>
        <v>188770</v>
      </c>
      <c r="F69" s="187">
        <f t="shared" si="12"/>
        <v>9.5598776203269994E-2</v>
      </c>
      <c r="G69" s="187">
        <f t="shared" si="12"/>
        <v>8.5403846136445305E-2</v>
      </c>
      <c r="H69" s="85"/>
      <c r="I69" s="18"/>
    </row>
    <row r="70" spans="2:9" ht="21.75" customHeight="1" x14ac:dyDescent="0.25">
      <c r="B70" s="184"/>
      <c r="C70" s="92" t="str">
        <f t="shared" si="12"/>
        <v>Otras actividades relacionadas con la salud humana privados</v>
      </c>
      <c r="D70" s="92">
        <f t="shared" si="12"/>
        <v>127406</v>
      </c>
      <c r="E70" s="92">
        <f t="shared" si="12"/>
        <v>166892</v>
      </c>
      <c r="F70" s="187">
        <f t="shared" si="12"/>
        <v>5.4342341481599298E-2</v>
      </c>
      <c r="G70" s="187">
        <f t="shared" si="12"/>
        <v>7.5505740792517997E-2</v>
      </c>
      <c r="H70" s="85"/>
      <c r="I70" s="18"/>
    </row>
    <row r="71" spans="2:9" ht="21.75" customHeight="1" x14ac:dyDescent="0.25">
      <c r="B71" s="184"/>
      <c r="C71" s="92" t="str">
        <f t="shared" si="12"/>
        <v>Regulación de las actividades de organismos que prestan servicios de salud</v>
      </c>
      <c r="D71" s="92">
        <f t="shared" si="12"/>
        <v>144371</v>
      </c>
      <c r="E71" s="92">
        <f t="shared" si="12"/>
        <v>139860</v>
      </c>
      <c r="F71" s="187">
        <f t="shared" si="12"/>
        <v>6.1578404329780199E-2</v>
      </c>
      <c r="G71" s="187">
        <f t="shared" si="12"/>
        <v>6.32758484962824E-2</v>
      </c>
      <c r="H71" s="85"/>
      <c r="I71" s="18"/>
    </row>
    <row r="72" spans="2:9" ht="33" customHeight="1" x14ac:dyDescent="0.25">
      <c r="B72" s="184"/>
      <c r="C72" s="92" t="str">
        <f t="shared" si="12"/>
        <v>Actividades de centros ambulatorios del sector público (IESS)</v>
      </c>
      <c r="D72" s="92">
        <f t="shared" si="12"/>
        <v>107903</v>
      </c>
      <c r="E72" s="92">
        <f t="shared" si="12"/>
        <v>126274</v>
      </c>
      <c r="F72" s="187">
        <f t="shared" si="12"/>
        <v>4.6023748276290098E-2</v>
      </c>
      <c r="G72" s="187">
        <f t="shared" si="12"/>
        <v>5.7129232754322697E-2</v>
      </c>
      <c r="H72" s="85"/>
      <c r="I72" s="18"/>
    </row>
    <row r="73" spans="2:9" ht="33" customHeight="1" x14ac:dyDescent="0.25">
      <c r="B73" s="184"/>
      <c r="C73" s="92" t="str">
        <f t="shared" si="12"/>
        <v>Actividades de hospitales públicos (otros sector público)</v>
      </c>
      <c r="D73" s="92">
        <f t="shared" si="12"/>
        <v>35953</v>
      </c>
      <c r="E73" s="92">
        <f t="shared" si="12"/>
        <v>30134</v>
      </c>
      <c r="F73" s="187">
        <f t="shared" si="12"/>
        <v>1.53349936681784E-2</v>
      </c>
      <c r="G73" s="187">
        <f t="shared" si="12"/>
        <v>1.3633307726204601E-2</v>
      </c>
      <c r="H73" s="85"/>
      <c r="I73" s="18"/>
    </row>
    <row r="74" spans="2:9" ht="33" customHeight="1" x14ac:dyDescent="0.25">
      <c r="B74" s="184"/>
      <c r="C74" s="92" t="str">
        <f>+C36</f>
        <v>Actividades de salud pública, vacunación COVID</v>
      </c>
      <c r="D74" s="92">
        <f t="shared" ref="D74:G74" si="13">+D36</f>
        <v>0</v>
      </c>
      <c r="E74" s="92">
        <f t="shared" si="13"/>
        <v>0</v>
      </c>
      <c r="F74" s="92">
        <f t="shared" si="13"/>
        <v>0</v>
      </c>
      <c r="G74" s="92">
        <f t="shared" si="13"/>
        <v>0</v>
      </c>
      <c r="H74" s="85"/>
      <c r="I74" s="18"/>
    </row>
    <row r="75" spans="2:9" ht="33" customHeight="1" x14ac:dyDescent="0.25">
      <c r="B75" s="184"/>
      <c r="C75" s="83" t="s">
        <v>9</v>
      </c>
      <c r="D75" s="104">
        <f>+D35+D34+D37</f>
        <v>46984</v>
      </c>
      <c r="E75" s="104">
        <f t="shared" ref="E75:G75" si="14">+E35+E34+E37</f>
        <v>42856</v>
      </c>
      <c r="F75" s="187">
        <f t="shared" si="14"/>
        <v>2.004003400288417E-2</v>
      </c>
      <c r="G75" s="187">
        <f t="shared" si="14"/>
        <v>1.9389030195600461E-2</v>
      </c>
      <c r="H75" s="85"/>
      <c r="I75" s="18"/>
    </row>
    <row r="76" spans="2:9" ht="33" customHeight="1" x14ac:dyDescent="0.25">
      <c r="B76" s="184"/>
      <c r="C76" s="56"/>
      <c r="D76" s="108">
        <f>+D65+D67+D68+D69+D70+D71+D72+D73+D75+D74+D66</f>
        <v>2344507</v>
      </c>
      <c r="E76" s="108">
        <f t="shared" ref="E76:G76" si="15">+E65+E67+E68+E69+E70+E71+E72+E73+E75+E74+E66</f>
        <v>2210322</v>
      </c>
      <c r="F76" s="108">
        <f t="shared" si="15"/>
        <v>0.99999999999999911</v>
      </c>
      <c r="G76" s="108">
        <f t="shared" si="15"/>
        <v>0.99999999999999956</v>
      </c>
      <c r="H76" s="85"/>
      <c r="I76" s="18"/>
    </row>
    <row r="77" spans="2:9" ht="33" customHeight="1" x14ac:dyDescent="0.25">
      <c r="B77" s="184"/>
      <c r="C77" s="85"/>
      <c r="D77" s="108">
        <f>+SUM(D25:D37)</f>
        <v>2344507</v>
      </c>
      <c r="E77" s="108">
        <f>+SUM(E25:E37)</f>
        <v>2210322</v>
      </c>
      <c r="F77" s="108">
        <f>+SUM(F25:F37)</f>
        <v>0.999999999999999</v>
      </c>
      <c r="G77" s="108">
        <f>+SUM(G25:G37)</f>
        <v>0.99999999999999956</v>
      </c>
      <c r="H77" s="87"/>
      <c r="I77" s="18"/>
    </row>
    <row r="78" spans="2:9" ht="33" customHeight="1" x14ac:dyDescent="0.25">
      <c r="B78" s="161"/>
      <c r="C78" s="85"/>
      <c r="D78" s="104">
        <f>+D76-D77</f>
        <v>0</v>
      </c>
      <c r="E78" s="104">
        <f t="shared" ref="E78:G78" si="16">+E76-E77</f>
        <v>0</v>
      </c>
      <c r="F78" s="104">
        <f t="shared" si="16"/>
        <v>0</v>
      </c>
      <c r="G78" s="104">
        <f t="shared" si="16"/>
        <v>0</v>
      </c>
      <c r="H78" s="87"/>
      <c r="I78" s="18"/>
    </row>
    <row r="79" spans="2:9" ht="33" customHeight="1" x14ac:dyDescent="0.25">
      <c r="B79" s="65"/>
      <c r="C79" s="47"/>
      <c r="D79" s="47"/>
      <c r="E79" s="47"/>
      <c r="F79" s="47"/>
      <c r="G79" s="47"/>
      <c r="H79" s="99"/>
      <c r="I79" s="18"/>
    </row>
    <row r="80" spans="2:9" ht="33" customHeight="1" x14ac:dyDescent="0.25">
      <c r="B80" s="45"/>
      <c r="C80" s="47"/>
      <c r="D80" s="47"/>
      <c r="E80" s="47"/>
      <c r="F80" s="47"/>
      <c r="G80" s="47"/>
      <c r="H80" s="99"/>
      <c r="I80" s="18"/>
    </row>
    <row r="81" spans="2:9" ht="33" customHeight="1" x14ac:dyDescent="0.25">
      <c r="B81" s="64"/>
      <c r="H81" s="18"/>
      <c r="I81" s="18"/>
    </row>
    <row r="82" spans="2:9" ht="33" customHeight="1" x14ac:dyDescent="0.25">
      <c r="B82" s="17"/>
      <c r="C82" s="18"/>
      <c r="D82" s="18"/>
      <c r="E82" s="18"/>
      <c r="F82" s="18"/>
      <c r="G82" s="18"/>
      <c r="H82" s="18"/>
      <c r="I82" s="18"/>
    </row>
    <row r="83" spans="2:9" ht="33" customHeight="1" x14ac:dyDescent="0.25">
      <c r="B83" s="17"/>
      <c r="C83" s="18"/>
      <c r="D83" s="18"/>
      <c r="E83" s="18"/>
      <c r="F83" s="18"/>
      <c r="G83" s="18"/>
      <c r="H83" s="18"/>
      <c r="I83" s="18"/>
    </row>
    <row r="84" spans="2:9" ht="23.25" customHeight="1" x14ac:dyDescent="0.25">
      <c r="B84" s="451" t="s">
        <v>84</v>
      </c>
      <c r="C84" s="451"/>
      <c r="D84" s="451"/>
      <c r="E84" s="451"/>
      <c r="F84" s="18"/>
      <c r="G84" s="18"/>
      <c r="H84" s="18"/>
      <c r="I84" s="18"/>
    </row>
    <row r="85" spans="2:9" ht="24.75" customHeight="1" x14ac:dyDescent="0.25">
      <c r="B85" s="451"/>
      <c r="C85" s="451"/>
      <c r="D85" s="451"/>
      <c r="E85" s="451"/>
      <c r="F85" s="18"/>
      <c r="G85" s="18"/>
      <c r="H85" s="18"/>
      <c r="I85" s="18"/>
    </row>
    <row r="86" spans="2:9" ht="15.75" customHeight="1" x14ac:dyDescent="0.3">
      <c r="B86" s="106" t="s">
        <v>205</v>
      </c>
      <c r="C86" s="18"/>
      <c r="D86" s="18"/>
      <c r="E86" s="18"/>
      <c r="F86" s="18"/>
      <c r="G86" s="18"/>
      <c r="H86" s="18"/>
      <c r="I86" s="18"/>
    </row>
    <row r="87" spans="2:9" x14ac:dyDescent="0.25">
      <c r="B87" s="19" t="s">
        <v>15</v>
      </c>
      <c r="C87" s="18"/>
      <c r="D87" s="18"/>
      <c r="E87" s="18"/>
      <c r="F87" s="18"/>
      <c r="G87" s="18"/>
      <c r="H87" s="18"/>
      <c r="I87" s="18"/>
    </row>
    <row r="88" spans="2:9" x14ac:dyDescent="0.25">
      <c r="B88" s="17"/>
      <c r="C88" s="18"/>
      <c r="D88" s="18"/>
      <c r="E88" s="18"/>
      <c r="F88" s="18"/>
      <c r="G88" s="18"/>
      <c r="H88" s="18"/>
      <c r="I88" s="18"/>
    </row>
    <row r="89" spans="2:9" x14ac:dyDescent="0.25">
      <c r="C89" s="18"/>
      <c r="D89" s="18"/>
      <c r="E89" s="18"/>
      <c r="F89" s="18"/>
      <c r="G89" s="18"/>
      <c r="H89" s="18"/>
      <c r="I89" s="18"/>
    </row>
    <row r="90" spans="2:9" ht="18" customHeight="1" x14ac:dyDescent="0.25">
      <c r="C90" s="18"/>
      <c r="D90" s="18"/>
      <c r="E90" s="18"/>
      <c r="F90" s="18"/>
      <c r="G90" s="18"/>
      <c r="H90" s="18"/>
      <c r="I90" s="18"/>
    </row>
    <row r="91" spans="2:9" ht="15" customHeight="1" x14ac:dyDescent="0.25">
      <c r="B91" s="107"/>
      <c r="C91" s="18"/>
      <c r="D91" s="18"/>
      <c r="E91" s="18"/>
      <c r="F91" s="18"/>
      <c r="G91" s="18"/>
      <c r="H91" s="18"/>
      <c r="I91" s="18"/>
    </row>
  </sheetData>
  <mergeCells count="7">
    <mergeCell ref="B63:I63"/>
    <mergeCell ref="B4:G4"/>
    <mergeCell ref="B3:G3"/>
    <mergeCell ref="B84:E85"/>
    <mergeCell ref="B21:C21"/>
    <mergeCell ref="B38:C38"/>
    <mergeCell ref="B40:I40"/>
  </mergeCells>
  <conditionalFormatting sqref="D78:G78">
    <cfRule type="cellIs" dxfId="20" priority="2" operator="notEqual">
      <formula>0</formula>
    </cfRule>
  </conditionalFormatting>
  <conditionalFormatting sqref="D55:G55">
    <cfRule type="cellIs" dxfId="19" priority="1" operator="notEqual">
      <formula>0</formula>
    </cfRule>
  </conditionalFormatting>
  <hyperlinks>
    <hyperlink ref="B2" location="Indice!A1" display="Índice"/>
    <hyperlink ref="G2" location="'1.3.5'!A1" display="Siguiente"/>
    <hyperlink ref="F2" location="'1.3.3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5"/>
  <sheetViews>
    <sheetView showGridLines="0" zoomScale="70" zoomScaleNormal="70" zoomScaleSheetLayoutView="85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15.7109375" customWidth="1"/>
    <col min="3" max="3" width="83.7109375" customWidth="1"/>
    <col min="4" max="7" width="15.85546875" customWidth="1"/>
    <col min="8" max="15" width="15.7109375" customWidth="1"/>
    <col min="16" max="16" width="16" customWidth="1"/>
  </cols>
  <sheetData>
    <row r="1" spans="2:16" ht="78" customHeight="1" x14ac:dyDescent="0.25"/>
    <row r="2" spans="2:16" ht="33" customHeight="1" x14ac:dyDescent="0.25">
      <c r="B2" s="52" t="s">
        <v>3</v>
      </c>
      <c r="F2" s="39" t="s">
        <v>279</v>
      </c>
      <c r="G2" s="39" t="s">
        <v>280</v>
      </c>
    </row>
    <row r="3" spans="2:16" ht="33" customHeight="1" x14ac:dyDescent="0.25">
      <c r="B3" s="448" t="s">
        <v>118</v>
      </c>
      <c r="C3" s="448"/>
      <c r="D3" s="448"/>
      <c r="E3" s="448"/>
      <c r="F3" s="448"/>
      <c r="G3" s="448"/>
    </row>
    <row r="4" spans="2:16" ht="33" customHeight="1" x14ac:dyDescent="0.25">
      <c r="B4" s="450" t="s">
        <v>299</v>
      </c>
      <c r="C4" s="450"/>
      <c r="D4" s="450"/>
      <c r="E4" s="450"/>
      <c r="F4" s="450"/>
      <c r="G4" s="450"/>
      <c r="I4" s="111"/>
    </row>
    <row r="5" spans="2:16" ht="33" customHeight="1" x14ac:dyDescent="0.25"/>
    <row r="6" spans="2:16" ht="33" customHeight="1" x14ac:dyDescent="0.25">
      <c r="B6" s="21" t="s">
        <v>5</v>
      </c>
      <c r="C6" s="22"/>
      <c r="D6" s="22"/>
      <c r="E6" s="22"/>
      <c r="F6" s="22"/>
      <c r="G6" s="22"/>
    </row>
    <row r="7" spans="2:16" ht="33" customHeight="1" x14ac:dyDescent="0.25">
      <c r="B7" s="32" t="s">
        <v>10</v>
      </c>
      <c r="C7" s="32" t="s">
        <v>11</v>
      </c>
      <c r="D7" s="32">
        <v>2019</v>
      </c>
      <c r="E7" s="32">
        <v>2021</v>
      </c>
      <c r="F7" s="32" t="s">
        <v>238</v>
      </c>
      <c r="G7" s="32" t="s">
        <v>207</v>
      </c>
    </row>
    <row r="8" spans="2:16" ht="33" customHeight="1" x14ac:dyDescent="0.25">
      <c r="B8" s="124" t="s">
        <v>449</v>
      </c>
      <c r="C8" s="125" t="s">
        <v>450</v>
      </c>
      <c r="D8" s="126">
        <v>346842</v>
      </c>
      <c r="E8" s="126">
        <v>387615</v>
      </c>
      <c r="F8" s="95">
        <v>0.32462650945215099</v>
      </c>
      <c r="G8" s="95">
        <v>0.406727960310931</v>
      </c>
    </row>
    <row r="9" spans="2:16" ht="33" customHeight="1" x14ac:dyDescent="0.25">
      <c r="B9" s="124" t="s">
        <v>451</v>
      </c>
      <c r="C9" s="125" t="s">
        <v>452</v>
      </c>
      <c r="D9" s="126">
        <v>260977</v>
      </c>
      <c r="E9" s="126">
        <v>304984</v>
      </c>
      <c r="F9" s="95">
        <v>0.244261227179217</v>
      </c>
      <c r="G9" s="95">
        <v>0.32002249718785197</v>
      </c>
    </row>
    <row r="10" spans="2:16" ht="33" customHeight="1" x14ac:dyDescent="0.25">
      <c r="B10" s="124" t="s">
        <v>453</v>
      </c>
      <c r="C10" s="125" t="s">
        <v>454</v>
      </c>
      <c r="D10" s="126">
        <v>131567</v>
      </c>
      <c r="E10" s="126">
        <v>93282</v>
      </c>
      <c r="F10" s="95">
        <v>0.12314003485475</v>
      </c>
      <c r="G10" s="95">
        <v>9.7881654718533301E-2</v>
      </c>
    </row>
    <row r="11" spans="2:16" ht="33" customHeight="1" x14ac:dyDescent="0.25">
      <c r="B11" s="124" t="s">
        <v>455</v>
      </c>
      <c r="C11" s="125" t="s">
        <v>456</v>
      </c>
      <c r="D11" s="126">
        <v>161429</v>
      </c>
      <c r="E11" s="126">
        <v>74812</v>
      </c>
      <c r="F11" s="95">
        <v>0.15108935133101301</v>
      </c>
      <c r="G11" s="95">
        <v>7.8500914997565605E-2</v>
      </c>
    </row>
    <row r="12" spans="2:16" ht="33" customHeight="1" x14ac:dyDescent="0.25">
      <c r="B12" s="124" t="s">
        <v>457</v>
      </c>
      <c r="C12" s="125" t="s">
        <v>458</v>
      </c>
      <c r="D12" s="126">
        <v>55160</v>
      </c>
      <c r="E12" s="126">
        <v>59879</v>
      </c>
      <c r="F12" s="95">
        <v>5.1626960579689497E-2</v>
      </c>
      <c r="G12" s="95">
        <v>6.2831581686617496E-2</v>
      </c>
    </row>
    <row r="13" spans="2:16" ht="33" customHeight="1" x14ac:dyDescent="0.25">
      <c r="B13" s="124" t="s">
        <v>459</v>
      </c>
      <c r="C13" s="128" t="s">
        <v>460</v>
      </c>
      <c r="D13" s="126">
        <v>94896</v>
      </c>
      <c r="E13" s="126">
        <v>16862</v>
      </c>
      <c r="F13" s="95">
        <v>8.8817839941446999E-2</v>
      </c>
      <c r="G13" s="95">
        <v>1.7693450632103799E-2</v>
      </c>
    </row>
    <row r="14" spans="2:16" ht="33.75" customHeight="1" x14ac:dyDescent="0.25">
      <c r="B14" s="124" t="s">
        <v>461</v>
      </c>
      <c r="C14" s="128" t="s">
        <v>462</v>
      </c>
      <c r="D14" s="126">
        <v>17563</v>
      </c>
      <c r="E14" s="126">
        <v>15574</v>
      </c>
      <c r="F14" s="95">
        <v>1.64380766617311E-2</v>
      </c>
      <c r="G14" s="95">
        <v>1.63419404663969E-2</v>
      </c>
      <c r="H14" s="33"/>
      <c r="I14" s="33"/>
      <c r="J14" s="33"/>
      <c r="K14" s="33"/>
      <c r="L14" s="33"/>
      <c r="M14" s="33"/>
      <c r="N14" s="33"/>
      <c r="O14" s="33"/>
      <c r="P14" s="33"/>
    </row>
    <row r="15" spans="2:16" ht="33.75" customHeight="1" x14ac:dyDescent="0.25">
      <c r="B15" s="463" t="s">
        <v>448</v>
      </c>
      <c r="C15" s="464"/>
      <c r="D15" s="123">
        <v>1068434</v>
      </c>
      <c r="E15" s="123">
        <v>953008</v>
      </c>
      <c r="F15" s="115">
        <v>1</v>
      </c>
      <c r="G15" s="115">
        <v>1</v>
      </c>
    </row>
    <row r="16" spans="2:16" ht="29.25" customHeight="1" x14ac:dyDescent="0.25">
      <c r="B16" s="131"/>
      <c r="C16" s="131"/>
      <c r="D16" s="101"/>
      <c r="E16" s="101"/>
      <c r="F16" s="102"/>
      <c r="G16" s="102"/>
    </row>
    <row r="17" spans="2:9" ht="27.75" customHeight="1" x14ac:dyDescent="0.3">
      <c r="B17" s="21" t="s">
        <v>1</v>
      </c>
      <c r="C17" s="22"/>
      <c r="D17" s="129"/>
      <c r="E17" s="129"/>
      <c r="F17" s="22"/>
      <c r="G17" s="22"/>
    </row>
    <row r="18" spans="2:9" ht="30" customHeight="1" x14ac:dyDescent="0.25">
      <c r="B18" s="32" t="s">
        <v>10</v>
      </c>
      <c r="C18" s="32" t="s">
        <v>11</v>
      </c>
      <c r="D18" s="32">
        <v>2019</v>
      </c>
      <c r="E18" s="32">
        <v>2021</v>
      </c>
      <c r="F18" s="32" t="s">
        <v>238</v>
      </c>
      <c r="G18" s="32" t="s">
        <v>207</v>
      </c>
    </row>
    <row r="19" spans="2:9" ht="33" customHeight="1" x14ac:dyDescent="0.25">
      <c r="B19" s="124" t="s">
        <v>449</v>
      </c>
      <c r="C19" s="125" t="s">
        <v>450</v>
      </c>
      <c r="D19" s="126">
        <v>371087</v>
      </c>
      <c r="E19" s="126">
        <v>367883</v>
      </c>
      <c r="F19" s="95">
        <v>0.38650829443985601</v>
      </c>
      <c r="G19" s="95">
        <v>0.43126113664072002</v>
      </c>
    </row>
    <row r="20" spans="2:9" ht="33" customHeight="1" x14ac:dyDescent="0.25">
      <c r="B20" s="124" t="s">
        <v>451</v>
      </c>
      <c r="C20" s="125" t="s">
        <v>452</v>
      </c>
      <c r="D20" s="126">
        <v>251871</v>
      </c>
      <c r="E20" s="126">
        <v>283225</v>
      </c>
      <c r="F20" s="95">
        <v>0.262338024853635</v>
      </c>
      <c r="G20" s="95">
        <v>0.33201842820969701</v>
      </c>
    </row>
    <row r="21" spans="2:9" ht="33" customHeight="1" x14ac:dyDescent="0.25">
      <c r="B21" s="124" t="s">
        <v>453</v>
      </c>
      <c r="C21" s="125" t="s">
        <v>454</v>
      </c>
      <c r="D21" s="126">
        <v>119415</v>
      </c>
      <c r="E21" s="126">
        <v>82386</v>
      </c>
      <c r="F21" s="95">
        <v>0.124377539446371</v>
      </c>
      <c r="G21" s="95">
        <v>9.6579292881928194E-2</v>
      </c>
    </row>
    <row r="22" spans="2:9" ht="33" customHeight="1" x14ac:dyDescent="0.25">
      <c r="B22" s="124" t="s">
        <v>457</v>
      </c>
      <c r="C22" s="125" t="s">
        <v>458</v>
      </c>
      <c r="D22" s="126">
        <v>49960</v>
      </c>
      <c r="E22" s="126">
        <v>49811</v>
      </c>
      <c r="F22" s="95">
        <v>5.2036192025630597E-2</v>
      </c>
      <c r="G22" s="95">
        <v>5.8392337991184498E-2</v>
      </c>
    </row>
    <row r="23" spans="2:9" ht="33" customHeight="1" x14ac:dyDescent="0.25">
      <c r="B23" s="124" t="s">
        <v>455</v>
      </c>
      <c r="C23" s="125" t="s">
        <v>456</v>
      </c>
      <c r="D23" s="126">
        <v>97045</v>
      </c>
      <c r="E23" s="126">
        <v>45781</v>
      </c>
      <c r="F23" s="95">
        <v>0.101077907428489</v>
      </c>
      <c r="G23" s="95">
        <v>5.3668057769858397E-2</v>
      </c>
    </row>
    <row r="24" spans="2:9" ht="33" customHeight="1" x14ac:dyDescent="0.25">
      <c r="B24" s="124" t="s">
        <v>461</v>
      </c>
      <c r="C24" s="128" t="s">
        <v>462</v>
      </c>
      <c r="D24" s="126">
        <v>17098</v>
      </c>
      <c r="E24" s="126">
        <v>14706</v>
      </c>
      <c r="F24" s="95">
        <v>1.7808543059532299E-2</v>
      </c>
      <c r="G24" s="95">
        <v>1.72395198349433E-2</v>
      </c>
    </row>
    <row r="25" spans="2:9" ht="33" customHeight="1" x14ac:dyDescent="0.25">
      <c r="B25" s="124" t="s">
        <v>459</v>
      </c>
      <c r="C25" s="128" t="s">
        <v>460</v>
      </c>
      <c r="D25" s="126">
        <v>53625</v>
      </c>
      <c r="E25" s="126">
        <v>9248</v>
      </c>
      <c r="F25" s="95">
        <v>5.5853498746485999E-2</v>
      </c>
      <c r="G25" s="95">
        <v>1.08412266716684E-2</v>
      </c>
    </row>
    <row r="26" spans="2:9" ht="33.75" customHeight="1" x14ac:dyDescent="0.25">
      <c r="B26" s="463" t="s">
        <v>448</v>
      </c>
      <c r="C26" s="464"/>
      <c r="D26" s="123">
        <v>960101</v>
      </c>
      <c r="E26" s="123">
        <v>853040</v>
      </c>
      <c r="F26" s="115">
        <v>1</v>
      </c>
      <c r="G26" s="115">
        <v>1</v>
      </c>
      <c r="H26" s="18"/>
      <c r="I26" s="18"/>
    </row>
    <row r="27" spans="2:9" ht="33.75" customHeight="1" x14ac:dyDescent="0.25">
      <c r="B27" s="131"/>
      <c r="C27" s="131"/>
      <c r="D27" s="101"/>
      <c r="E27" s="101"/>
      <c r="F27" s="102"/>
      <c r="G27" s="102"/>
      <c r="H27" s="18"/>
      <c r="I27" s="18"/>
    </row>
    <row r="28" spans="2:9" ht="33" customHeight="1" x14ac:dyDescent="0.25">
      <c r="B28" s="456" t="s">
        <v>335</v>
      </c>
      <c r="C28" s="456"/>
      <c r="D28" s="456"/>
      <c r="E28" s="456"/>
      <c r="F28" s="456"/>
      <c r="G28" s="456"/>
      <c r="H28" s="25"/>
      <c r="I28" s="18"/>
    </row>
    <row r="29" spans="2:9" ht="33.75" customHeight="1" x14ac:dyDescent="0.25">
      <c r="B29" s="131"/>
      <c r="C29" s="131"/>
      <c r="D29" s="101"/>
      <c r="E29" s="101"/>
      <c r="F29" s="102"/>
      <c r="G29" s="102"/>
      <c r="H29" s="18"/>
      <c r="I29" s="18"/>
    </row>
    <row r="30" spans="2:9" ht="33.75" customHeight="1" x14ac:dyDescent="0.25">
      <c r="B30" s="131"/>
      <c r="C30" s="131"/>
      <c r="D30" s="101"/>
      <c r="E30" s="101"/>
      <c r="F30" s="102"/>
      <c r="G30" s="102"/>
      <c r="H30" s="18"/>
      <c r="I30" s="18"/>
    </row>
    <row r="31" spans="2:9" ht="33.75" customHeight="1" x14ac:dyDescent="0.25">
      <c r="B31" s="131"/>
      <c r="C31" s="131"/>
      <c r="D31" s="101"/>
      <c r="E31" s="101"/>
      <c r="F31" s="102"/>
      <c r="G31" s="102"/>
      <c r="H31" s="18"/>
      <c r="I31" s="18"/>
    </row>
    <row r="32" spans="2:9" ht="33.75" customHeight="1" x14ac:dyDescent="0.25">
      <c r="B32" s="131"/>
      <c r="C32" s="131"/>
      <c r="D32" s="101"/>
      <c r="E32" s="101"/>
      <c r="F32" s="102"/>
      <c r="G32" s="102"/>
      <c r="H32" s="18"/>
      <c r="I32" s="18"/>
    </row>
    <row r="33" spans="2:9" ht="33.75" customHeight="1" x14ac:dyDescent="0.25">
      <c r="B33" s="131"/>
      <c r="C33" s="131"/>
      <c r="D33" s="101"/>
      <c r="E33" s="101"/>
      <c r="F33" s="102"/>
      <c r="G33" s="102"/>
      <c r="H33" s="18"/>
      <c r="I33" s="18"/>
    </row>
    <row r="34" spans="2:9" ht="33.75" customHeight="1" x14ac:dyDescent="0.25">
      <c r="B34" s="131"/>
      <c r="C34" s="131"/>
      <c r="D34" s="101"/>
      <c r="E34" s="101"/>
      <c r="F34" s="102"/>
      <c r="G34" s="102"/>
      <c r="H34" s="18"/>
      <c r="I34" s="18"/>
    </row>
    <row r="35" spans="2:9" ht="33.75" customHeight="1" x14ac:dyDescent="0.25">
      <c r="B35" s="131"/>
      <c r="C35" s="131"/>
      <c r="D35" s="101"/>
      <c r="E35" s="101"/>
      <c r="F35" s="102"/>
      <c r="G35" s="102"/>
      <c r="H35" s="18"/>
      <c r="I35" s="18"/>
    </row>
    <row r="36" spans="2:9" ht="33.75" customHeight="1" x14ac:dyDescent="0.25">
      <c r="B36" s="131"/>
      <c r="C36" s="131"/>
      <c r="D36" s="101"/>
      <c r="E36" s="101"/>
      <c r="F36" s="102"/>
      <c r="G36" s="102"/>
      <c r="H36" s="18"/>
      <c r="I36" s="18"/>
    </row>
    <row r="37" spans="2:9" ht="33.75" customHeight="1" x14ac:dyDescent="0.25">
      <c r="B37" s="131"/>
      <c r="C37" s="131"/>
      <c r="D37" s="101"/>
      <c r="E37" s="101"/>
      <c r="F37" s="102"/>
      <c r="G37" s="102"/>
      <c r="H37" s="18"/>
      <c r="I37" s="18"/>
    </row>
    <row r="38" spans="2:9" ht="33.75" customHeight="1" x14ac:dyDescent="0.25">
      <c r="B38" s="131"/>
      <c r="C38" s="131"/>
      <c r="D38" s="101"/>
      <c r="E38" s="101"/>
      <c r="F38" s="102"/>
      <c r="G38" s="102"/>
      <c r="H38" s="18"/>
      <c r="I38" s="18"/>
    </row>
    <row r="39" spans="2:9" ht="33.75" customHeight="1" x14ac:dyDescent="0.25">
      <c r="B39" s="131"/>
      <c r="C39" s="131"/>
      <c r="D39" s="101"/>
      <c r="E39" s="101"/>
      <c r="F39" s="102"/>
      <c r="G39" s="102"/>
      <c r="H39" s="18"/>
      <c r="I39" s="18"/>
    </row>
    <row r="40" spans="2:9" ht="33.75" customHeight="1" x14ac:dyDescent="0.25">
      <c r="B40" s="131"/>
      <c r="C40" s="131"/>
      <c r="D40" s="101"/>
      <c r="E40" s="101"/>
      <c r="F40" s="102"/>
      <c r="G40" s="102"/>
      <c r="H40" s="18"/>
      <c r="I40" s="18"/>
    </row>
    <row r="41" spans="2:9" ht="33.75" customHeight="1" x14ac:dyDescent="0.25">
      <c r="B41" s="131"/>
      <c r="C41" s="131"/>
      <c r="D41" s="101"/>
      <c r="E41" s="101"/>
      <c r="F41" s="102"/>
      <c r="G41" s="102"/>
      <c r="H41" s="18"/>
      <c r="I41" s="18"/>
    </row>
    <row r="42" spans="2:9" ht="33.75" customHeight="1" x14ac:dyDescent="0.25">
      <c r="B42" s="131"/>
      <c r="C42" s="131"/>
      <c r="D42" s="101"/>
      <c r="E42" s="101"/>
      <c r="F42" s="102"/>
      <c r="G42" s="102"/>
      <c r="H42" s="18"/>
      <c r="I42" s="18"/>
    </row>
    <row r="43" spans="2:9" ht="33.75" customHeight="1" x14ac:dyDescent="0.25">
      <c r="B43" s="131"/>
      <c r="C43" s="131"/>
      <c r="D43" s="101"/>
      <c r="E43" s="101"/>
      <c r="F43" s="102"/>
      <c r="G43" s="102"/>
      <c r="H43" s="18"/>
      <c r="I43" s="18"/>
    </row>
    <row r="44" spans="2:9" ht="33.75" customHeight="1" x14ac:dyDescent="0.25">
      <c r="B44" s="131"/>
      <c r="C44" s="131"/>
      <c r="D44" s="101"/>
      <c r="E44" s="101"/>
      <c r="F44" s="102"/>
      <c r="G44" s="102"/>
      <c r="H44" s="18"/>
      <c r="I44" s="18"/>
    </row>
    <row r="45" spans="2:9" ht="33.75" customHeight="1" x14ac:dyDescent="0.25">
      <c r="B45" s="131"/>
      <c r="C45" s="131"/>
      <c r="D45" s="101"/>
      <c r="E45" s="101"/>
      <c r="F45" s="102"/>
      <c r="G45" s="102"/>
      <c r="H45" s="18"/>
      <c r="I45" s="18"/>
    </row>
    <row r="46" spans="2:9" ht="33" customHeight="1" x14ac:dyDescent="0.25">
      <c r="B46" s="456" t="s">
        <v>289</v>
      </c>
      <c r="C46" s="456"/>
      <c r="D46" s="456"/>
      <c r="E46" s="456"/>
      <c r="F46" s="456"/>
      <c r="G46" s="456"/>
      <c r="H46" s="25"/>
      <c r="I46" s="18"/>
    </row>
    <row r="47" spans="2:9" ht="33" customHeight="1" x14ac:dyDescent="0.25">
      <c r="B47" s="17"/>
      <c r="C47" s="18"/>
      <c r="D47" s="18"/>
      <c r="E47" s="18"/>
      <c r="F47" s="18"/>
      <c r="G47" s="18"/>
      <c r="H47" s="18"/>
      <c r="I47" s="18"/>
    </row>
    <row r="48" spans="2:9" ht="33" customHeight="1" x14ac:dyDescent="0.25">
      <c r="B48" s="17"/>
      <c r="C48" s="18"/>
      <c r="D48" s="18"/>
      <c r="E48" s="18"/>
      <c r="F48" s="18"/>
      <c r="G48" s="18"/>
      <c r="H48" s="18"/>
      <c r="I48" s="18"/>
    </row>
    <row r="49" spans="2:9" ht="33" customHeight="1" x14ac:dyDescent="0.25">
      <c r="B49" s="17"/>
      <c r="C49" s="18"/>
      <c r="D49" s="18"/>
      <c r="E49" s="18"/>
      <c r="F49" s="18"/>
      <c r="G49" s="18"/>
      <c r="H49" s="18"/>
      <c r="I49" s="18"/>
    </row>
    <row r="50" spans="2:9" ht="33" customHeight="1" x14ac:dyDescent="0.25">
      <c r="B50" s="17"/>
      <c r="C50" s="18"/>
      <c r="D50" s="18"/>
      <c r="E50" s="18"/>
      <c r="F50" s="18"/>
      <c r="G50" s="18"/>
      <c r="H50" s="18"/>
      <c r="I50" s="18"/>
    </row>
    <row r="51" spans="2:9" ht="33" customHeight="1" x14ac:dyDescent="0.25">
      <c r="B51" s="17"/>
      <c r="C51" s="18"/>
      <c r="D51" s="18"/>
      <c r="E51" s="18"/>
      <c r="F51" s="18"/>
      <c r="G51" s="18"/>
      <c r="H51" s="18"/>
      <c r="I51" s="18"/>
    </row>
    <row r="52" spans="2:9" ht="33" customHeight="1" x14ac:dyDescent="0.25">
      <c r="B52" s="17"/>
      <c r="C52" s="18"/>
      <c r="D52" s="18"/>
      <c r="E52" s="18"/>
      <c r="F52" s="18"/>
      <c r="G52" s="18"/>
      <c r="H52" s="18"/>
      <c r="I52" s="18"/>
    </row>
    <row r="53" spans="2:9" ht="33" customHeight="1" x14ac:dyDescent="0.25">
      <c r="B53" s="17"/>
      <c r="C53" s="18"/>
      <c r="D53" s="18"/>
      <c r="E53" s="18"/>
      <c r="F53" s="18"/>
      <c r="G53" s="18"/>
      <c r="H53" s="18"/>
      <c r="I53" s="18"/>
    </row>
    <row r="54" spans="2:9" ht="33" customHeight="1" x14ac:dyDescent="0.25">
      <c r="B54" s="17"/>
      <c r="C54" s="18"/>
      <c r="D54" s="18"/>
      <c r="E54" s="18"/>
      <c r="F54" s="18"/>
      <c r="G54" s="18"/>
      <c r="H54" s="18"/>
      <c r="I54" s="18"/>
    </row>
    <row r="55" spans="2:9" ht="33" customHeight="1" x14ac:dyDescent="0.25">
      <c r="B55" s="17"/>
      <c r="C55" s="18"/>
      <c r="D55" s="18"/>
      <c r="E55" s="18"/>
      <c r="F55" s="18"/>
      <c r="G55" s="18"/>
      <c r="H55" s="18"/>
      <c r="I55" s="18"/>
    </row>
    <row r="56" spans="2:9" ht="33" customHeight="1" x14ac:dyDescent="0.25">
      <c r="B56" s="17"/>
      <c r="C56" s="18"/>
      <c r="D56" s="18"/>
      <c r="E56" s="18"/>
      <c r="F56" s="18"/>
      <c r="G56" s="18"/>
      <c r="H56" s="18"/>
      <c r="I56" s="18"/>
    </row>
    <row r="57" spans="2:9" ht="33" customHeight="1" x14ac:dyDescent="0.25">
      <c r="B57" s="17"/>
      <c r="C57" s="18"/>
      <c r="D57" s="18"/>
      <c r="E57" s="18"/>
      <c r="F57" s="18"/>
      <c r="G57" s="18"/>
      <c r="H57" s="18"/>
      <c r="I57" s="18"/>
    </row>
    <row r="58" spans="2:9" ht="33" customHeight="1" x14ac:dyDescent="0.25">
      <c r="B58" s="17"/>
      <c r="C58" s="18"/>
      <c r="D58" s="18"/>
      <c r="E58" s="18"/>
      <c r="F58" s="18"/>
      <c r="G58" s="18"/>
      <c r="H58" s="18"/>
      <c r="I58" s="18"/>
    </row>
    <row r="59" spans="2:9" ht="33" customHeight="1" x14ac:dyDescent="0.25">
      <c r="B59" s="17"/>
      <c r="C59" s="18"/>
      <c r="D59" s="18"/>
      <c r="E59" s="18"/>
      <c r="F59" s="18"/>
      <c r="G59" s="18"/>
      <c r="H59" s="18"/>
      <c r="I59" s="18"/>
    </row>
    <row r="60" spans="2:9" ht="33" customHeight="1" x14ac:dyDescent="0.25">
      <c r="B60" s="17"/>
      <c r="C60" s="18"/>
      <c r="D60" s="18"/>
      <c r="E60" s="18"/>
      <c r="F60" s="18"/>
      <c r="G60" s="18"/>
      <c r="H60" s="18"/>
      <c r="I60" s="18"/>
    </row>
    <row r="61" spans="2:9" ht="33" customHeight="1" x14ac:dyDescent="0.25">
      <c r="B61" s="17"/>
      <c r="C61" s="18"/>
      <c r="D61" s="18"/>
      <c r="E61" s="18"/>
      <c r="F61" s="18"/>
      <c r="G61" s="18"/>
      <c r="H61" s="18"/>
      <c r="I61" s="18"/>
    </row>
    <row r="62" spans="2:9" ht="33" customHeight="1" x14ac:dyDescent="0.25">
      <c r="B62" s="17"/>
      <c r="C62" s="18"/>
      <c r="D62" s="18"/>
      <c r="E62" s="18"/>
      <c r="F62" s="18"/>
      <c r="G62" s="18"/>
      <c r="H62" s="18"/>
      <c r="I62" s="18"/>
    </row>
    <row r="63" spans="2:9" ht="24.75" customHeight="1" x14ac:dyDescent="0.25">
      <c r="B63" s="17"/>
      <c r="C63" s="18"/>
      <c r="D63" s="18"/>
      <c r="E63" s="18"/>
      <c r="F63" s="18"/>
      <c r="G63" s="18"/>
      <c r="H63" s="18"/>
      <c r="I63" s="18"/>
    </row>
    <row r="64" spans="2:9" ht="15" customHeight="1" x14ac:dyDescent="0.25">
      <c r="B64" s="19" t="s">
        <v>205</v>
      </c>
      <c r="C64" s="18"/>
      <c r="D64" s="18"/>
      <c r="E64" s="18"/>
      <c r="F64" s="18"/>
      <c r="G64" s="18"/>
      <c r="H64" s="18"/>
      <c r="I64" s="18"/>
    </row>
    <row r="65" spans="2:2" ht="15" customHeight="1" x14ac:dyDescent="0.25">
      <c r="B65" s="19" t="s">
        <v>15</v>
      </c>
    </row>
  </sheetData>
  <mergeCells count="6">
    <mergeCell ref="B4:G4"/>
    <mergeCell ref="B3:G3"/>
    <mergeCell ref="B15:C15"/>
    <mergeCell ref="B26:C26"/>
    <mergeCell ref="B46:G46"/>
    <mergeCell ref="B28:G28"/>
  </mergeCells>
  <hyperlinks>
    <hyperlink ref="B2" location="Indice!A1" display="Índice"/>
    <hyperlink ref="G2" location="'2.1.1'!A1" display="Siguiente"/>
    <hyperlink ref="F2" location="'1.3.4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5"/>
  <sheetViews>
    <sheetView showGridLines="0" zoomScale="70" zoomScaleNormal="70" zoomScaleSheetLayoutView="85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52.7109375" customWidth="1"/>
    <col min="3" max="17" width="15.85546875" customWidth="1"/>
  </cols>
  <sheetData>
    <row r="1" spans="2:17" ht="78" customHeight="1" x14ac:dyDescent="0.25"/>
    <row r="2" spans="2:17" ht="33" customHeight="1" x14ac:dyDescent="0.25">
      <c r="B2" s="52" t="s">
        <v>3</v>
      </c>
      <c r="P2" s="39" t="s">
        <v>279</v>
      </c>
      <c r="Q2" s="39" t="s">
        <v>280</v>
      </c>
    </row>
    <row r="3" spans="2:17" ht="33" customHeight="1" x14ac:dyDescent="0.25">
      <c r="B3" s="448" t="s">
        <v>145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2:17" ht="33" customHeight="1" x14ac:dyDescent="0.25">
      <c r="B4" s="450" t="s">
        <v>215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</row>
    <row r="5" spans="2:17" ht="33" customHeight="1" x14ac:dyDescent="0.25"/>
    <row r="6" spans="2:17" ht="33" customHeight="1" x14ac:dyDescent="0.25">
      <c r="B6" s="21" t="s">
        <v>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2:17" ht="33" customHeight="1" x14ac:dyDescent="0.25">
      <c r="B7" s="32" t="s">
        <v>4</v>
      </c>
      <c r="C7" s="32">
        <v>2007</v>
      </c>
      <c r="D7" s="32">
        <v>2008</v>
      </c>
      <c r="E7" s="32">
        <v>2009</v>
      </c>
      <c r="F7" s="32">
        <v>2010</v>
      </c>
      <c r="G7" s="32">
        <v>2011</v>
      </c>
      <c r="H7" s="32">
        <v>2012</v>
      </c>
      <c r="I7" s="32">
        <v>2013</v>
      </c>
      <c r="J7" s="32">
        <v>2014</v>
      </c>
      <c r="K7" s="32">
        <v>2015</v>
      </c>
      <c r="L7" s="32">
        <v>2016</v>
      </c>
      <c r="M7" s="32">
        <v>2017</v>
      </c>
      <c r="N7" s="32">
        <v>2018</v>
      </c>
      <c r="O7" s="32">
        <v>2019</v>
      </c>
      <c r="P7" s="32">
        <v>2020</v>
      </c>
      <c r="Q7" s="32">
        <v>2021</v>
      </c>
    </row>
    <row r="8" spans="2:17" ht="33" customHeight="1" x14ac:dyDescent="0.25">
      <c r="B8" s="189" t="s">
        <v>479</v>
      </c>
      <c r="C8" s="27">
        <v>1662585</v>
      </c>
      <c r="D8" s="27">
        <v>1992454</v>
      </c>
      <c r="E8" s="27">
        <v>2038905</v>
      </c>
      <c r="F8" s="27">
        <v>2238171</v>
      </c>
      <c r="G8" s="27">
        <v>2666853</v>
      </c>
      <c r="H8" s="27">
        <v>2877790</v>
      </c>
      <c r="I8" s="27">
        <v>2736788</v>
      </c>
      <c r="J8" s="27">
        <v>2569353</v>
      </c>
      <c r="K8" s="27">
        <v>3061249</v>
      </c>
      <c r="L8" s="27">
        <v>2761646</v>
      </c>
      <c r="M8" s="27">
        <v>2889939</v>
      </c>
      <c r="N8" s="27">
        <v>2913077</v>
      </c>
      <c r="O8" s="27">
        <v>2976883</v>
      </c>
      <c r="P8" s="27">
        <v>3114659</v>
      </c>
      <c r="Q8" s="27">
        <v>3046804</v>
      </c>
    </row>
    <row r="9" spans="2:17" ht="33" customHeight="1" x14ac:dyDescent="0.25">
      <c r="B9" s="189" t="s">
        <v>480</v>
      </c>
      <c r="C9" s="27">
        <v>873214</v>
      </c>
      <c r="D9" s="27">
        <v>1094876</v>
      </c>
      <c r="E9" s="27">
        <v>1292518</v>
      </c>
      <c r="F9" s="27">
        <v>1752274</v>
      </c>
      <c r="G9" s="27">
        <v>2142935</v>
      </c>
      <c r="H9" s="27">
        <v>2726965</v>
      </c>
      <c r="I9" s="27">
        <v>3307905</v>
      </c>
      <c r="J9" s="27">
        <v>3920420</v>
      </c>
      <c r="K9" s="27">
        <v>4044815</v>
      </c>
      <c r="L9" s="27">
        <v>4221859</v>
      </c>
      <c r="M9" s="27">
        <v>4511504</v>
      </c>
      <c r="N9" s="27">
        <v>5056283</v>
      </c>
      <c r="O9" s="27">
        <v>5018621</v>
      </c>
      <c r="P9" s="27">
        <v>4779314</v>
      </c>
      <c r="Q9" s="27">
        <v>4992586</v>
      </c>
    </row>
    <row r="10" spans="2:17" ht="33" customHeight="1" x14ac:dyDescent="0.25">
      <c r="B10" s="189" t="s">
        <v>481</v>
      </c>
      <c r="C10" s="27">
        <v>215944</v>
      </c>
      <c r="D10" s="27">
        <v>250258</v>
      </c>
      <c r="E10" s="27">
        <v>247460</v>
      </c>
      <c r="F10" s="27">
        <v>285291</v>
      </c>
      <c r="G10" s="27">
        <v>354142</v>
      </c>
      <c r="H10" s="27">
        <v>370053</v>
      </c>
      <c r="I10" s="27">
        <v>423750</v>
      </c>
      <c r="J10" s="27">
        <v>360926</v>
      </c>
      <c r="K10" s="27">
        <v>335341</v>
      </c>
      <c r="L10" s="27">
        <v>312860</v>
      </c>
      <c r="M10" s="27">
        <v>344769</v>
      </c>
      <c r="N10" s="27">
        <v>324270</v>
      </c>
      <c r="O10" s="27">
        <v>276961</v>
      </c>
      <c r="P10" s="27">
        <v>291141</v>
      </c>
      <c r="Q10" s="27">
        <v>644918</v>
      </c>
    </row>
    <row r="11" spans="2:17" ht="33" customHeight="1" x14ac:dyDescent="0.25">
      <c r="B11" s="189" t="s">
        <v>482</v>
      </c>
      <c r="C11" s="27">
        <v>37734</v>
      </c>
      <c r="D11" s="27">
        <v>51754</v>
      </c>
      <c r="E11" s="27">
        <v>61892</v>
      </c>
      <c r="F11" s="27">
        <v>66451</v>
      </c>
      <c r="G11" s="27">
        <v>70246</v>
      </c>
      <c r="H11" s="27">
        <v>77848</v>
      </c>
      <c r="I11" s="27">
        <v>93498</v>
      </c>
      <c r="J11" s="27">
        <v>108195</v>
      </c>
      <c r="K11" s="27">
        <v>126748</v>
      </c>
      <c r="L11" s="27">
        <v>129674</v>
      </c>
      <c r="M11" s="27">
        <v>131202</v>
      </c>
      <c r="N11" s="27">
        <v>145117</v>
      </c>
      <c r="O11" s="27">
        <v>151357</v>
      </c>
      <c r="P11" s="27">
        <v>147391</v>
      </c>
      <c r="Q11" s="27">
        <v>164793</v>
      </c>
    </row>
    <row r="12" spans="2:17" ht="33" customHeight="1" x14ac:dyDescent="0.25">
      <c r="B12" s="190" t="s">
        <v>483</v>
      </c>
      <c r="C12" s="51">
        <v>2789477</v>
      </c>
      <c r="D12" s="51">
        <v>3389342</v>
      </c>
      <c r="E12" s="51">
        <v>3640775</v>
      </c>
      <c r="F12" s="51">
        <v>4342187</v>
      </c>
      <c r="G12" s="51">
        <v>5234176</v>
      </c>
      <c r="H12" s="51">
        <v>6052656</v>
      </c>
      <c r="I12" s="51">
        <v>6561941</v>
      </c>
      <c r="J12" s="51">
        <v>6958894</v>
      </c>
      <c r="K12" s="51">
        <v>7568153</v>
      </c>
      <c r="L12" s="51">
        <v>7426039</v>
      </c>
      <c r="M12" s="51">
        <v>7877414</v>
      </c>
      <c r="N12" s="51">
        <v>8438747</v>
      </c>
      <c r="O12" s="51">
        <v>8423822</v>
      </c>
      <c r="P12" s="51">
        <v>8332505</v>
      </c>
      <c r="Q12" s="51">
        <v>8849101</v>
      </c>
    </row>
    <row r="13" spans="2:17" ht="33" customHeight="1" x14ac:dyDescent="0.25">
      <c r="B13" s="189" t="s">
        <v>417</v>
      </c>
      <c r="C13" s="27">
        <v>51007777</v>
      </c>
      <c r="D13" s="27">
        <v>61762635</v>
      </c>
      <c r="E13" s="27">
        <v>62519686</v>
      </c>
      <c r="F13" s="27">
        <v>69555367</v>
      </c>
      <c r="G13" s="27">
        <v>79276664</v>
      </c>
      <c r="H13" s="27">
        <v>87924544</v>
      </c>
      <c r="I13" s="27">
        <v>95129659</v>
      </c>
      <c r="J13" s="27">
        <v>101726331</v>
      </c>
      <c r="K13" s="27">
        <v>99290381</v>
      </c>
      <c r="L13" s="27">
        <v>99937696</v>
      </c>
      <c r="M13" s="27">
        <v>104295862</v>
      </c>
      <c r="N13" s="27">
        <v>107562008</v>
      </c>
      <c r="O13" s="27">
        <v>108108009</v>
      </c>
      <c r="P13" s="27">
        <v>99291124</v>
      </c>
      <c r="Q13" s="27">
        <v>106165866</v>
      </c>
    </row>
    <row r="14" spans="2:17" ht="33" customHeight="1" x14ac:dyDescent="0.25">
      <c r="B14" s="190" t="s">
        <v>484</v>
      </c>
      <c r="C14" s="29">
        <v>5.4687288175683503E-2</v>
      </c>
      <c r="D14" s="29">
        <v>5.4876900896472403E-2</v>
      </c>
      <c r="E14" s="29">
        <v>5.82340576694515E-2</v>
      </c>
      <c r="F14" s="29">
        <v>6.2427777859327502E-2</v>
      </c>
      <c r="G14" s="29">
        <v>6.6024170744621594E-2</v>
      </c>
      <c r="H14" s="29">
        <v>6.8839208310252906E-2</v>
      </c>
      <c r="I14" s="29">
        <v>6.8978918551573898E-2</v>
      </c>
      <c r="J14" s="29">
        <v>6.84079916339458E-2</v>
      </c>
      <c r="K14" s="29">
        <v>7.6222418765821795E-2</v>
      </c>
      <c r="L14" s="29">
        <v>7.4306686037668906E-2</v>
      </c>
      <c r="M14" s="29">
        <v>7.5529497037955307E-2</v>
      </c>
      <c r="N14" s="29">
        <v>7.8454717952085806E-2</v>
      </c>
      <c r="O14" s="29">
        <v>7.7920424933549601E-2</v>
      </c>
      <c r="P14" s="29">
        <v>8.39199383018365E-2</v>
      </c>
      <c r="Q14" s="29">
        <v>8.3351658432287506E-2</v>
      </c>
    </row>
    <row r="15" spans="2:17" ht="33" customHeight="1" x14ac:dyDescent="0.25">
      <c r="B15" s="60"/>
      <c r="C15" s="188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2:17" ht="33" customHeight="1" x14ac:dyDescent="0.25">
      <c r="B16" s="21" t="s">
        <v>1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</row>
    <row r="17" spans="2:17" ht="33" customHeight="1" x14ac:dyDescent="0.25">
      <c r="B17" s="32" t="s">
        <v>4</v>
      </c>
      <c r="C17" s="32">
        <v>2007</v>
      </c>
      <c r="D17" s="32">
        <v>2008</v>
      </c>
      <c r="E17" s="32">
        <v>2009</v>
      </c>
      <c r="F17" s="32">
        <v>2010</v>
      </c>
      <c r="G17" s="32">
        <v>2011</v>
      </c>
      <c r="H17" s="32">
        <v>2012</v>
      </c>
      <c r="I17" s="32">
        <v>2013</v>
      </c>
      <c r="J17" s="32">
        <v>2014</v>
      </c>
      <c r="K17" s="32">
        <v>2015</v>
      </c>
      <c r="L17" s="32">
        <v>2016</v>
      </c>
      <c r="M17" s="32">
        <v>2017</v>
      </c>
      <c r="N17" s="32">
        <v>2018</v>
      </c>
      <c r="O17" s="32">
        <v>2019</v>
      </c>
      <c r="P17" s="32">
        <v>2020</v>
      </c>
      <c r="Q17" s="32">
        <v>2021</v>
      </c>
    </row>
    <row r="18" spans="2:17" ht="33" customHeight="1" x14ac:dyDescent="0.25">
      <c r="B18" s="189" t="s">
        <v>479</v>
      </c>
      <c r="C18" s="27">
        <v>1662585</v>
      </c>
      <c r="D18" s="27">
        <v>1941268</v>
      </c>
      <c r="E18" s="27">
        <v>1932100</v>
      </c>
      <c r="F18" s="27">
        <v>2077575</v>
      </c>
      <c r="G18" s="27">
        <v>2425742</v>
      </c>
      <c r="H18" s="27">
        <v>2531093</v>
      </c>
      <c r="I18" s="27">
        <v>2357366</v>
      </c>
      <c r="J18" s="27">
        <v>2199885</v>
      </c>
      <c r="K18" s="27">
        <v>2563775</v>
      </c>
      <c r="L18" s="27">
        <v>2235852</v>
      </c>
      <c r="M18" s="27">
        <v>2271165</v>
      </c>
      <c r="N18" s="27">
        <v>2221126</v>
      </c>
      <c r="O18" s="27">
        <v>2274623</v>
      </c>
      <c r="P18" s="27">
        <v>2308009</v>
      </c>
      <c r="Q18" s="27">
        <v>2249557</v>
      </c>
    </row>
    <row r="19" spans="2:17" ht="33" customHeight="1" x14ac:dyDescent="0.25">
      <c r="B19" s="189" t="s">
        <v>480</v>
      </c>
      <c r="C19" s="27">
        <v>873214</v>
      </c>
      <c r="D19" s="27">
        <v>1040167</v>
      </c>
      <c r="E19" s="27">
        <v>1172261</v>
      </c>
      <c r="F19" s="27">
        <v>1496686</v>
      </c>
      <c r="G19" s="27">
        <v>1766283</v>
      </c>
      <c r="H19" s="27">
        <v>2137459</v>
      </c>
      <c r="I19" s="27">
        <v>2427470</v>
      </c>
      <c r="J19" s="27">
        <v>2756552</v>
      </c>
      <c r="K19" s="27">
        <v>2775751</v>
      </c>
      <c r="L19" s="27">
        <v>2782673</v>
      </c>
      <c r="M19" s="27">
        <v>2767054</v>
      </c>
      <c r="N19" s="27">
        <v>2911422</v>
      </c>
      <c r="O19" s="27">
        <v>3006045</v>
      </c>
      <c r="P19" s="27">
        <v>2534938</v>
      </c>
      <c r="Q19" s="27">
        <v>2812839</v>
      </c>
    </row>
    <row r="20" spans="2:17" ht="33" customHeight="1" x14ac:dyDescent="0.25">
      <c r="B20" s="189" t="s">
        <v>481</v>
      </c>
      <c r="C20" s="27">
        <v>215944</v>
      </c>
      <c r="D20" s="27">
        <v>242592</v>
      </c>
      <c r="E20" s="27">
        <v>232247</v>
      </c>
      <c r="F20" s="27">
        <v>258142</v>
      </c>
      <c r="G20" s="27">
        <v>310624</v>
      </c>
      <c r="H20" s="27">
        <v>310665</v>
      </c>
      <c r="I20" s="27">
        <v>340753</v>
      </c>
      <c r="J20" s="27">
        <v>280358</v>
      </c>
      <c r="K20" s="27">
        <v>253235</v>
      </c>
      <c r="L20" s="27">
        <v>229792</v>
      </c>
      <c r="M20" s="27">
        <v>247900</v>
      </c>
      <c r="N20" s="27">
        <v>230008</v>
      </c>
      <c r="O20" s="27">
        <v>193603</v>
      </c>
      <c r="P20" s="27">
        <v>187201</v>
      </c>
      <c r="Q20" s="27">
        <v>186132</v>
      </c>
    </row>
    <row r="21" spans="2:17" ht="33" customHeight="1" x14ac:dyDescent="0.25">
      <c r="B21" s="189" t="s">
        <v>482</v>
      </c>
      <c r="C21" s="27">
        <v>37734</v>
      </c>
      <c r="D21" s="27">
        <v>49570</v>
      </c>
      <c r="E21" s="27">
        <v>57658</v>
      </c>
      <c r="F21" s="27">
        <v>59157</v>
      </c>
      <c r="G21" s="27">
        <v>59907</v>
      </c>
      <c r="H21" s="27">
        <v>63619</v>
      </c>
      <c r="I21" s="27">
        <v>71492</v>
      </c>
      <c r="J21" s="27">
        <v>79562</v>
      </c>
      <c r="K21" s="27">
        <v>93705</v>
      </c>
      <c r="L21" s="27">
        <v>91582</v>
      </c>
      <c r="M21" s="27">
        <v>89728</v>
      </c>
      <c r="N21" s="27">
        <v>91371</v>
      </c>
      <c r="O21" s="27">
        <v>98861</v>
      </c>
      <c r="P21" s="27">
        <v>85363</v>
      </c>
      <c r="Q21" s="27">
        <v>100841</v>
      </c>
    </row>
    <row r="22" spans="2:17" ht="33" customHeight="1" x14ac:dyDescent="0.25">
      <c r="B22" s="190" t="s">
        <v>483</v>
      </c>
      <c r="C22" s="51">
        <v>2789477</v>
      </c>
      <c r="D22" s="51">
        <v>3273597</v>
      </c>
      <c r="E22" s="51">
        <v>3394266</v>
      </c>
      <c r="F22" s="51">
        <v>3891560</v>
      </c>
      <c r="G22" s="51">
        <v>4562556</v>
      </c>
      <c r="H22" s="51">
        <v>5042836</v>
      </c>
      <c r="I22" s="51">
        <v>5197081</v>
      </c>
      <c r="J22" s="51">
        <v>5316357</v>
      </c>
      <c r="K22" s="51">
        <v>5686466</v>
      </c>
      <c r="L22" s="51">
        <v>5339899</v>
      </c>
      <c r="M22" s="51">
        <v>5375847</v>
      </c>
      <c r="N22" s="51">
        <v>5453927</v>
      </c>
      <c r="O22" s="51">
        <v>5573132</v>
      </c>
      <c r="P22" s="51">
        <v>5115511</v>
      </c>
      <c r="Q22" s="51">
        <v>5349369</v>
      </c>
    </row>
    <row r="23" spans="2:17" ht="33" customHeight="1" x14ac:dyDescent="0.25">
      <c r="B23" s="189" t="s">
        <v>417</v>
      </c>
      <c r="C23" s="27">
        <v>51007777</v>
      </c>
      <c r="D23" s="27">
        <v>54250408</v>
      </c>
      <c r="E23" s="27">
        <v>54557732</v>
      </c>
      <c r="F23" s="27">
        <v>56481055</v>
      </c>
      <c r="G23" s="27">
        <v>60925064</v>
      </c>
      <c r="H23" s="27">
        <v>64362433</v>
      </c>
      <c r="I23" s="27">
        <v>67546128</v>
      </c>
      <c r="J23" s="27">
        <v>70105362</v>
      </c>
      <c r="K23" s="27">
        <v>70174677</v>
      </c>
      <c r="L23" s="27">
        <v>69314066</v>
      </c>
      <c r="M23" s="27">
        <v>70955691</v>
      </c>
      <c r="N23" s="27">
        <v>71870517</v>
      </c>
      <c r="O23" s="27">
        <v>71879217</v>
      </c>
      <c r="P23" s="27">
        <v>66281546</v>
      </c>
      <c r="Q23" s="27">
        <v>69088736</v>
      </c>
    </row>
    <row r="24" spans="2:17" ht="33" customHeight="1" x14ac:dyDescent="0.25">
      <c r="B24" s="190" t="s">
        <v>484</v>
      </c>
      <c r="C24" s="29">
        <v>5.4687288175683503E-2</v>
      </c>
      <c r="D24" s="29">
        <v>6.0342348024368803E-2</v>
      </c>
      <c r="E24" s="29">
        <v>6.2214206411659499E-2</v>
      </c>
      <c r="F24" s="29">
        <v>6.8900271073194394E-2</v>
      </c>
      <c r="G24" s="29">
        <v>7.4887996834931497E-2</v>
      </c>
      <c r="H24" s="29">
        <v>7.8350611761367095E-2</v>
      </c>
      <c r="I24" s="29">
        <v>7.6941212677653401E-2</v>
      </c>
      <c r="J24" s="29">
        <v>7.5833814252324994E-2</v>
      </c>
      <c r="K24" s="29">
        <v>8.1033019931107106E-2</v>
      </c>
      <c r="L24" s="29">
        <v>7.7039182782900104E-2</v>
      </c>
      <c r="M24" s="29">
        <v>7.5763436649499999E-2</v>
      </c>
      <c r="N24" s="29">
        <v>7.5885456619158603E-2</v>
      </c>
      <c r="O24" s="29">
        <v>7.7534678765351597E-2</v>
      </c>
      <c r="P24" s="29">
        <v>7.7178510591771707E-2</v>
      </c>
      <c r="Q24" s="29">
        <v>7.7427512930617198E-2</v>
      </c>
    </row>
    <row r="25" spans="2:17" ht="33" customHeight="1" x14ac:dyDescent="0.25">
      <c r="B25" s="191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</row>
    <row r="26" spans="2:17" ht="33" customHeight="1" x14ac:dyDescent="0.25">
      <c r="B26" s="25" t="s">
        <v>336</v>
      </c>
      <c r="C26" s="18"/>
      <c r="D26" s="18"/>
      <c r="E26" s="18"/>
      <c r="F26" s="18"/>
      <c r="G26" s="18"/>
      <c r="H26" s="18"/>
      <c r="I26" s="18"/>
      <c r="J26" s="18"/>
    </row>
    <row r="27" spans="2:17" ht="33" customHeight="1" x14ac:dyDescent="0.25">
      <c r="B27" s="191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</row>
    <row r="28" spans="2:17" ht="33" customHeight="1" x14ac:dyDescent="0.25">
      <c r="B28" s="191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</row>
    <row r="29" spans="2:17" ht="33" customHeight="1" x14ac:dyDescent="0.25">
      <c r="B29" s="191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</row>
    <row r="30" spans="2:17" ht="33" customHeight="1" x14ac:dyDescent="0.25">
      <c r="B30" s="191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</row>
    <row r="31" spans="2:17" ht="33" customHeight="1" x14ac:dyDescent="0.25">
      <c r="B31" s="191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</row>
    <row r="32" spans="2:17" ht="33" customHeight="1" x14ac:dyDescent="0.25">
      <c r="B32" s="191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</row>
    <row r="33" spans="2:17" ht="33" customHeight="1" x14ac:dyDescent="0.25">
      <c r="B33" s="191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</row>
    <row r="34" spans="2:17" ht="33" customHeight="1" x14ac:dyDescent="0.25">
      <c r="B34" s="191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</row>
    <row r="35" spans="2:17" ht="33" customHeight="1" x14ac:dyDescent="0.25">
      <c r="B35" s="191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</row>
    <row r="36" spans="2:17" ht="33" customHeight="1" x14ac:dyDescent="0.25">
      <c r="B36" s="191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</row>
    <row r="37" spans="2:17" ht="33" customHeight="1" x14ac:dyDescent="0.25">
      <c r="B37" s="191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</row>
    <row r="38" spans="2:17" ht="33" customHeight="1" x14ac:dyDescent="0.25">
      <c r="B38" s="191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</row>
    <row r="39" spans="2:17" ht="33" customHeight="1" x14ac:dyDescent="0.25">
      <c r="B39" s="191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</row>
    <row r="40" spans="2:17" ht="33" customHeight="1" x14ac:dyDescent="0.25">
      <c r="B40" s="191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</row>
    <row r="41" spans="2:17" ht="33" customHeight="1" x14ac:dyDescent="0.25">
      <c r="B41" s="191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</row>
    <row r="42" spans="2:17" ht="33" customHeight="1" x14ac:dyDescent="0.25">
      <c r="B42" s="191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</row>
    <row r="43" spans="2:17" ht="33" customHeight="1" x14ac:dyDescent="0.25">
      <c r="B43" s="17"/>
      <c r="C43" s="18"/>
      <c r="D43" s="18"/>
      <c r="E43" s="18"/>
      <c r="F43" s="18"/>
      <c r="G43" s="18"/>
      <c r="H43" s="18"/>
      <c r="I43" s="18"/>
      <c r="J43" s="18"/>
    </row>
    <row r="44" spans="2:17" ht="33" customHeight="1" x14ac:dyDescent="0.25">
      <c r="B44" s="25" t="s">
        <v>305</v>
      </c>
      <c r="C44" s="18"/>
      <c r="D44" s="18"/>
      <c r="E44" s="18"/>
      <c r="F44" s="18"/>
      <c r="G44" s="18"/>
      <c r="H44" s="18"/>
      <c r="I44" s="18"/>
      <c r="J44" s="18"/>
    </row>
    <row r="45" spans="2:17" ht="33" customHeight="1" x14ac:dyDescent="0.25">
      <c r="B45" s="17"/>
      <c r="C45" s="18"/>
      <c r="D45" s="18"/>
      <c r="E45" s="18"/>
      <c r="F45" s="18"/>
      <c r="G45" s="18"/>
      <c r="H45" s="18"/>
      <c r="I45" s="18"/>
      <c r="J45" s="18"/>
    </row>
    <row r="46" spans="2:17" ht="33" customHeight="1" x14ac:dyDescent="0.25">
      <c r="B46" s="17"/>
      <c r="C46" s="18"/>
      <c r="D46" s="18"/>
      <c r="E46" s="18"/>
      <c r="F46" s="18"/>
      <c r="G46" s="18"/>
      <c r="H46" s="18"/>
      <c r="I46" s="18"/>
      <c r="J46" s="18"/>
    </row>
    <row r="47" spans="2:17" ht="33" customHeight="1" x14ac:dyDescent="0.25">
      <c r="B47" s="17"/>
      <c r="C47" s="18"/>
      <c r="D47" s="18"/>
      <c r="E47" s="18"/>
      <c r="F47" s="18"/>
      <c r="G47" s="18"/>
      <c r="H47" s="18"/>
      <c r="I47" s="18"/>
      <c r="J47" s="18"/>
    </row>
    <row r="48" spans="2:17" ht="33" customHeight="1" x14ac:dyDescent="0.25">
      <c r="B48" s="17"/>
      <c r="C48" s="18"/>
      <c r="D48" s="18"/>
      <c r="E48" s="18"/>
      <c r="F48" s="18"/>
      <c r="G48" s="18"/>
      <c r="H48" s="18"/>
      <c r="I48" s="18"/>
      <c r="J48" s="18"/>
    </row>
    <row r="49" spans="2:10" ht="33" customHeight="1" x14ac:dyDescent="0.25">
      <c r="B49" s="17"/>
      <c r="C49" s="18"/>
      <c r="D49" s="18"/>
      <c r="E49" s="18"/>
      <c r="F49" s="18"/>
      <c r="G49" s="18"/>
      <c r="H49" s="18"/>
      <c r="I49" s="18"/>
      <c r="J49" s="18"/>
    </row>
    <row r="50" spans="2:10" ht="33" customHeight="1" x14ac:dyDescent="0.25">
      <c r="B50" s="17"/>
      <c r="C50" s="18"/>
      <c r="D50" s="18"/>
      <c r="E50" s="18"/>
      <c r="F50" s="18"/>
      <c r="G50" s="18"/>
      <c r="H50" s="18"/>
      <c r="I50" s="18"/>
      <c r="J50" s="18"/>
    </row>
    <row r="51" spans="2:10" ht="33" customHeight="1" x14ac:dyDescent="0.25">
      <c r="B51" s="17"/>
      <c r="C51" s="18"/>
      <c r="D51" s="18"/>
      <c r="E51" s="18"/>
      <c r="F51" s="18"/>
      <c r="G51" s="18"/>
      <c r="H51" s="18"/>
      <c r="I51" s="18"/>
      <c r="J51" s="18"/>
    </row>
    <row r="52" spans="2:10" ht="33" customHeight="1" x14ac:dyDescent="0.25">
      <c r="B52" s="17"/>
      <c r="C52" s="18"/>
      <c r="D52" s="18"/>
      <c r="E52" s="18"/>
      <c r="F52" s="18"/>
      <c r="G52" s="18"/>
      <c r="H52" s="18"/>
      <c r="I52" s="18"/>
      <c r="J52" s="18"/>
    </row>
    <row r="53" spans="2:10" ht="33" customHeight="1" x14ac:dyDescent="0.25">
      <c r="B53" s="17"/>
      <c r="C53" s="18"/>
      <c r="D53" s="18"/>
      <c r="E53" s="18"/>
      <c r="F53" s="18"/>
      <c r="G53" s="18"/>
      <c r="H53" s="18"/>
      <c r="I53" s="18"/>
      <c r="J53" s="18"/>
    </row>
    <row r="54" spans="2:10" ht="33" customHeight="1" x14ac:dyDescent="0.25">
      <c r="B54" s="17"/>
      <c r="C54" s="18"/>
      <c r="D54" s="18"/>
      <c r="E54" s="18"/>
      <c r="F54" s="18"/>
      <c r="G54" s="18"/>
      <c r="H54" s="18"/>
      <c r="I54" s="18"/>
      <c r="J54" s="18"/>
    </row>
    <row r="55" spans="2:10" ht="33" customHeight="1" x14ac:dyDescent="0.25">
      <c r="B55" s="17"/>
      <c r="C55" s="18"/>
      <c r="D55" s="18"/>
      <c r="E55" s="18"/>
      <c r="F55" s="18"/>
      <c r="G55" s="18"/>
      <c r="H55" s="18"/>
      <c r="I55" s="18"/>
      <c r="J55" s="18"/>
    </row>
    <row r="56" spans="2:10" ht="33" customHeight="1" x14ac:dyDescent="0.25">
      <c r="B56" s="17"/>
      <c r="C56" s="18"/>
      <c r="D56" s="18"/>
      <c r="E56" s="18"/>
      <c r="F56" s="18"/>
      <c r="G56" s="18"/>
      <c r="H56" s="18"/>
      <c r="I56" s="18"/>
      <c r="J56" s="18"/>
    </row>
    <row r="57" spans="2:10" ht="33" customHeight="1" x14ac:dyDescent="0.25">
      <c r="B57" s="17"/>
      <c r="C57" s="18"/>
      <c r="D57" s="18"/>
      <c r="E57" s="18"/>
      <c r="F57" s="18"/>
      <c r="G57" s="18"/>
      <c r="H57" s="18"/>
      <c r="I57" s="18"/>
      <c r="J57" s="18"/>
    </row>
    <row r="58" spans="2:10" ht="33" customHeight="1" x14ac:dyDescent="0.25">
      <c r="C58" s="33"/>
    </row>
    <row r="59" spans="2:10" ht="33" customHeight="1" x14ac:dyDescent="0.25">
      <c r="C59" s="33"/>
    </row>
    <row r="60" spans="2:10" ht="17.25" customHeight="1" x14ac:dyDescent="0.25">
      <c r="C60" s="33"/>
    </row>
    <row r="61" spans="2:10" ht="18.75" customHeight="1" x14ac:dyDescent="0.25">
      <c r="C61" s="33"/>
    </row>
    <row r="62" spans="2:10" ht="17.25" customHeight="1" x14ac:dyDescent="0.3">
      <c r="B62" s="34" t="s">
        <v>269</v>
      </c>
      <c r="C62" s="33"/>
    </row>
    <row r="63" spans="2:10" ht="17.25" customHeight="1" x14ac:dyDescent="0.3">
      <c r="B63" s="37" t="s">
        <v>270</v>
      </c>
      <c r="C63" s="33"/>
    </row>
    <row r="64" spans="2:10" ht="17.25" customHeight="1" x14ac:dyDescent="0.25">
      <c r="B64" s="19" t="s">
        <v>14</v>
      </c>
      <c r="C64" s="33"/>
    </row>
    <row r="65" spans="3:3" ht="15" customHeight="1" x14ac:dyDescent="0.25">
      <c r="C65" s="33"/>
    </row>
  </sheetData>
  <mergeCells count="2">
    <mergeCell ref="B3:Q3"/>
    <mergeCell ref="B4:Q4"/>
  </mergeCells>
  <hyperlinks>
    <hyperlink ref="B2" location="Indice!A1" display="Índice"/>
    <hyperlink ref="Q2" location="'2.1.2'!A1" display="Siguiente"/>
    <hyperlink ref="P2" location="'1.3.5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showGridLines="0" zoomScale="70" zoomScaleNormal="70" zoomScaleSheetLayoutView="55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16.140625" customWidth="1"/>
    <col min="3" max="3" width="90.5703125" customWidth="1"/>
    <col min="4" max="5" width="15.85546875" customWidth="1"/>
    <col min="6" max="7" width="16.140625" customWidth="1"/>
    <col min="8" max="21" width="15.7109375" customWidth="1"/>
  </cols>
  <sheetData>
    <row r="1" spans="2:8" ht="78" customHeight="1" x14ac:dyDescent="0.25"/>
    <row r="2" spans="2:8" ht="33" customHeight="1" x14ac:dyDescent="0.25">
      <c r="B2" s="52" t="s">
        <v>3</v>
      </c>
      <c r="F2" s="39" t="s">
        <v>279</v>
      </c>
      <c r="G2" s="39" t="s">
        <v>280</v>
      </c>
    </row>
    <row r="3" spans="2:8" ht="33" customHeight="1" x14ac:dyDescent="0.25">
      <c r="B3" s="448" t="s">
        <v>146</v>
      </c>
      <c r="C3" s="448"/>
      <c r="D3" s="448"/>
      <c r="E3" s="448"/>
      <c r="F3" s="448"/>
      <c r="G3" s="448"/>
    </row>
    <row r="4" spans="2:8" ht="33" customHeight="1" x14ac:dyDescent="0.25">
      <c r="B4" s="450" t="s">
        <v>297</v>
      </c>
      <c r="C4" s="450"/>
      <c r="D4" s="450"/>
      <c r="E4" s="450"/>
      <c r="F4" s="450"/>
      <c r="G4" s="450"/>
      <c r="H4" s="199"/>
    </row>
    <row r="5" spans="2:8" ht="33" customHeight="1" x14ac:dyDescent="0.25">
      <c r="G5" s="199"/>
    </row>
    <row r="6" spans="2:8" ht="33" customHeight="1" x14ac:dyDescent="0.25">
      <c r="B6" s="69" t="s">
        <v>0</v>
      </c>
      <c r="C6" s="22"/>
      <c r="D6" s="22"/>
      <c r="E6" s="22"/>
      <c r="F6" s="22"/>
      <c r="G6" s="22"/>
    </row>
    <row r="7" spans="2:8" ht="33" customHeight="1" x14ac:dyDescent="0.25">
      <c r="B7" s="196" t="s">
        <v>10</v>
      </c>
      <c r="C7" s="196" t="s">
        <v>7</v>
      </c>
      <c r="D7" s="196">
        <v>2019</v>
      </c>
      <c r="E7" s="196">
        <v>2021</v>
      </c>
      <c r="F7" s="32" t="s">
        <v>238</v>
      </c>
      <c r="G7" s="32" t="s">
        <v>207</v>
      </c>
    </row>
    <row r="8" spans="2:8" ht="33" customHeight="1" x14ac:dyDescent="0.25">
      <c r="B8" s="216" t="s">
        <v>485</v>
      </c>
      <c r="C8" s="125" t="s">
        <v>486</v>
      </c>
      <c r="D8" s="202">
        <v>3865139</v>
      </c>
      <c r="E8" s="202">
        <v>3716614</v>
      </c>
      <c r="F8" s="203">
        <v>0.45883436283435203</v>
      </c>
      <c r="G8" s="203">
        <v>0.41999904849091502</v>
      </c>
    </row>
    <row r="9" spans="2:8" ht="33" customHeight="1" x14ac:dyDescent="0.25">
      <c r="B9" s="216" t="s">
        <v>487</v>
      </c>
      <c r="C9" s="125" t="s">
        <v>488</v>
      </c>
      <c r="D9" s="202">
        <v>2075897</v>
      </c>
      <c r="E9" s="202">
        <v>2093603</v>
      </c>
      <c r="F9" s="203">
        <v>0.24643172659631199</v>
      </c>
      <c r="G9" s="203">
        <v>0.236589343934486</v>
      </c>
    </row>
    <row r="10" spans="2:8" ht="33" customHeight="1" x14ac:dyDescent="0.25">
      <c r="B10" s="216" t="s">
        <v>489</v>
      </c>
      <c r="C10" s="125" t="s">
        <v>490</v>
      </c>
      <c r="D10" s="202">
        <v>1132214</v>
      </c>
      <c r="E10" s="202">
        <v>1269408</v>
      </c>
      <c r="F10" s="203">
        <v>0.134406211337324</v>
      </c>
      <c r="G10" s="203">
        <v>0.14345050418115901</v>
      </c>
    </row>
    <row r="11" spans="2:8" ht="33" customHeight="1" x14ac:dyDescent="0.25">
      <c r="B11" s="216" t="s">
        <v>491</v>
      </c>
      <c r="C11" s="125" t="s">
        <v>492</v>
      </c>
      <c r="D11" s="202">
        <v>336738</v>
      </c>
      <c r="E11" s="202">
        <v>480659</v>
      </c>
      <c r="F11" s="203">
        <v>3.9974491388825598E-2</v>
      </c>
      <c r="G11" s="203">
        <v>5.4317269064959303E-2</v>
      </c>
    </row>
    <row r="12" spans="2:8" ht="33" customHeight="1" x14ac:dyDescent="0.25">
      <c r="B12" s="216" t="s">
        <v>493</v>
      </c>
      <c r="C12" s="125" t="s">
        <v>494</v>
      </c>
      <c r="D12" s="202">
        <v>34404</v>
      </c>
      <c r="E12" s="202">
        <v>424480</v>
      </c>
      <c r="F12" s="203">
        <v>4.0841318821788998E-3</v>
      </c>
      <c r="G12" s="203">
        <v>4.7968714562078102E-2</v>
      </c>
    </row>
    <row r="13" spans="2:8" ht="33" customHeight="1" x14ac:dyDescent="0.25">
      <c r="B13" s="216" t="s">
        <v>495</v>
      </c>
      <c r="C13" s="125" t="s">
        <v>496</v>
      </c>
      <c r="D13" s="202">
        <v>328940</v>
      </c>
      <c r="E13" s="202">
        <v>303357</v>
      </c>
      <c r="F13" s="203">
        <v>3.90487833194956E-2</v>
      </c>
      <c r="G13" s="203">
        <v>3.42811094595937E-2</v>
      </c>
    </row>
    <row r="14" spans="2:8" ht="33" customHeight="1" x14ac:dyDescent="0.25">
      <c r="B14" s="216" t="s">
        <v>497</v>
      </c>
      <c r="C14" s="125" t="s">
        <v>36</v>
      </c>
      <c r="D14" s="202">
        <v>219594</v>
      </c>
      <c r="E14" s="202">
        <v>206897</v>
      </c>
      <c r="F14" s="203">
        <v>2.6068214641762399E-2</v>
      </c>
      <c r="G14" s="203">
        <v>2.3380567133316699E-2</v>
      </c>
    </row>
    <row r="15" spans="2:8" ht="33" customHeight="1" x14ac:dyDescent="0.25">
      <c r="B15" s="216" t="s">
        <v>498</v>
      </c>
      <c r="C15" s="125" t="s">
        <v>499</v>
      </c>
      <c r="D15" s="202">
        <v>219396</v>
      </c>
      <c r="E15" s="202">
        <v>159333</v>
      </c>
      <c r="F15" s="203">
        <v>2.6044709871599899E-2</v>
      </c>
      <c r="G15" s="203">
        <v>1.8005557852712899E-2</v>
      </c>
    </row>
    <row r="16" spans="2:8" ht="33" customHeight="1" x14ac:dyDescent="0.25">
      <c r="B16" s="216" t="s">
        <v>500</v>
      </c>
      <c r="C16" s="125" t="s">
        <v>501</v>
      </c>
      <c r="D16" s="202">
        <v>166655</v>
      </c>
      <c r="E16" s="202">
        <v>156083</v>
      </c>
      <c r="F16" s="203">
        <v>1.9783775108258499E-2</v>
      </c>
      <c r="G16" s="203">
        <v>1.76382889064098E-2</v>
      </c>
    </row>
    <row r="17" spans="2:7" ht="33" customHeight="1" x14ac:dyDescent="0.25">
      <c r="B17" s="216" t="s">
        <v>502</v>
      </c>
      <c r="C17" s="125" t="s">
        <v>503</v>
      </c>
      <c r="D17" s="202">
        <v>44845</v>
      </c>
      <c r="E17" s="202">
        <v>38667</v>
      </c>
      <c r="F17" s="203">
        <v>5.3235930198905004E-3</v>
      </c>
      <c r="G17" s="203">
        <v>4.3695964143702299E-3</v>
      </c>
    </row>
    <row r="18" spans="2:7" ht="33" customHeight="1" x14ac:dyDescent="0.25">
      <c r="B18" s="216" t="s">
        <v>504</v>
      </c>
      <c r="C18" s="125" t="s">
        <v>505</v>
      </c>
      <c r="D18" s="202">
        <v>0</v>
      </c>
      <c r="E18" s="202">
        <v>0</v>
      </c>
      <c r="F18" s="203">
        <v>0</v>
      </c>
      <c r="G18" s="203">
        <v>0</v>
      </c>
    </row>
    <row r="19" spans="2:7" ht="33" customHeight="1" x14ac:dyDescent="0.25">
      <c r="B19" s="216" t="s">
        <v>506</v>
      </c>
      <c r="C19" s="125" t="s">
        <v>507</v>
      </c>
      <c r="D19" s="202">
        <v>0</v>
      </c>
      <c r="E19" s="202">
        <v>0</v>
      </c>
      <c r="F19" s="203">
        <v>0</v>
      </c>
      <c r="G19" s="203">
        <v>0</v>
      </c>
    </row>
    <row r="20" spans="2:7" ht="33" customHeight="1" x14ac:dyDescent="0.25">
      <c r="B20" s="459" t="s">
        <v>448</v>
      </c>
      <c r="C20" s="460"/>
      <c r="D20" s="204">
        <v>8423822</v>
      </c>
      <c r="E20" s="204">
        <v>8849101</v>
      </c>
      <c r="F20" s="205">
        <v>1</v>
      </c>
      <c r="G20" s="205">
        <v>1</v>
      </c>
    </row>
    <row r="21" spans="2:7" ht="33" customHeight="1" x14ac:dyDescent="0.25">
      <c r="G21" s="199"/>
    </row>
    <row r="22" spans="2:7" ht="33" customHeight="1" x14ac:dyDescent="0.25">
      <c r="B22" s="69" t="s">
        <v>1</v>
      </c>
      <c r="C22" s="22"/>
      <c r="D22" s="22"/>
      <c r="E22" s="22"/>
      <c r="F22" s="22"/>
      <c r="G22" s="22"/>
    </row>
    <row r="23" spans="2:7" ht="33" customHeight="1" x14ac:dyDescent="0.25">
      <c r="B23" s="196" t="s">
        <v>10</v>
      </c>
      <c r="C23" s="196" t="s">
        <v>7</v>
      </c>
      <c r="D23" s="196">
        <v>2019</v>
      </c>
      <c r="E23" s="196">
        <v>2021</v>
      </c>
      <c r="F23" s="32" t="s">
        <v>238</v>
      </c>
      <c r="G23" s="32" t="s">
        <v>207</v>
      </c>
    </row>
    <row r="24" spans="2:7" ht="33" customHeight="1" x14ac:dyDescent="0.25">
      <c r="B24" s="216" t="s">
        <v>485</v>
      </c>
      <c r="C24" s="125" t="s">
        <v>486</v>
      </c>
      <c r="D24" s="202">
        <v>2281910</v>
      </c>
      <c r="E24" s="202">
        <v>2090982</v>
      </c>
      <c r="F24" s="203">
        <v>0.40944840351888301</v>
      </c>
      <c r="G24" s="203">
        <v>0.39088385938603198</v>
      </c>
    </row>
    <row r="25" spans="2:7" ht="33" customHeight="1" x14ac:dyDescent="0.25">
      <c r="B25" s="216" t="s">
        <v>487</v>
      </c>
      <c r="C25" s="125" t="s">
        <v>488</v>
      </c>
      <c r="D25" s="202">
        <v>1269503</v>
      </c>
      <c r="E25" s="202">
        <v>1184439</v>
      </c>
      <c r="F25" s="203">
        <v>0.227789867528707</v>
      </c>
      <c r="G25" s="203">
        <v>0.22141658203051601</v>
      </c>
    </row>
    <row r="26" spans="2:7" ht="33" customHeight="1" x14ac:dyDescent="0.25">
      <c r="B26" s="216" t="s">
        <v>489</v>
      </c>
      <c r="C26" s="125" t="s">
        <v>490</v>
      </c>
      <c r="D26" s="202">
        <v>1050884</v>
      </c>
      <c r="E26" s="202">
        <v>1111077</v>
      </c>
      <c r="F26" s="203">
        <v>0.18856255333625699</v>
      </c>
      <c r="G26" s="203">
        <v>0.207702441166425</v>
      </c>
    </row>
    <row r="27" spans="2:7" ht="33" customHeight="1" x14ac:dyDescent="0.25">
      <c r="B27" s="216" t="s">
        <v>491</v>
      </c>
      <c r="C27" s="125" t="s">
        <v>492</v>
      </c>
      <c r="D27" s="202">
        <v>244243</v>
      </c>
      <c r="E27" s="202">
        <v>334364</v>
      </c>
      <c r="F27" s="203">
        <v>4.38250879397796E-2</v>
      </c>
      <c r="G27" s="203">
        <v>6.2505316047556297E-2</v>
      </c>
    </row>
    <row r="28" spans="2:7" ht="33" customHeight="1" x14ac:dyDescent="0.25">
      <c r="B28" s="216" t="s">
        <v>495</v>
      </c>
      <c r="C28" s="125" t="s">
        <v>496</v>
      </c>
      <c r="D28" s="202">
        <v>268287</v>
      </c>
      <c r="E28" s="202">
        <v>236903</v>
      </c>
      <c r="F28" s="203">
        <v>4.8139358622763598E-2</v>
      </c>
      <c r="G28" s="203">
        <v>4.4286157862731101E-2</v>
      </c>
    </row>
    <row r="29" spans="2:7" ht="33" customHeight="1" x14ac:dyDescent="0.25">
      <c r="B29" s="216" t="s">
        <v>497</v>
      </c>
      <c r="C29" s="125" t="s">
        <v>36</v>
      </c>
      <c r="D29" s="202">
        <v>153559</v>
      </c>
      <c r="E29" s="202">
        <v>137512</v>
      </c>
      <c r="F29" s="203">
        <v>2.7553447504921801E-2</v>
      </c>
      <c r="G29" s="203">
        <v>2.5706209461340199E-2</v>
      </c>
    </row>
    <row r="30" spans="2:7" ht="33" customHeight="1" x14ac:dyDescent="0.25">
      <c r="B30" s="216" t="s">
        <v>500</v>
      </c>
      <c r="C30" s="125" t="s">
        <v>501</v>
      </c>
      <c r="D30" s="202">
        <v>129763</v>
      </c>
      <c r="E30" s="202">
        <v>120362</v>
      </c>
      <c r="F30" s="203">
        <v>2.3283676037100898E-2</v>
      </c>
      <c r="G30" s="203">
        <v>2.25002238581784E-2</v>
      </c>
    </row>
    <row r="31" spans="2:7" ht="33" customHeight="1" x14ac:dyDescent="0.25">
      <c r="B31" s="216" t="s">
        <v>498</v>
      </c>
      <c r="C31" s="125" t="s">
        <v>499</v>
      </c>
      <c r="D31" s="202">
        <v>119638</v>
      </c>
      <c r="E31" s="202">
        <v>81759</v>
      </c>
      <c r="F31" s="203">
        <v>2.1466923805142198E-2</v>
      </c>
      <c r="G31" s="203">
        <v>1.52838587130557E-2</v>
      </c>
    </row>
    <row r="32" spans="2:7" ht="33" customHeight="1" x14ac:dyDescent="0.25">
      <c r="B32" s="216" t="s">
        <v>493</v>
      </c>
      <c r="C32" s="125" t="s">
        <v>494</v>
      </c>
      <c r="D32" s="202">
        <v>24058</v>
      </c>
      <c r="E32" s="202">
        <v>26333</v>
      </c>
      <c r="F32" s="203">
        <v>4.3167827354528799E-3</v>
      </c>
      <c r="G32" s="203">
        <v>4.9226366698576999E-3</v>
      </c>
    </row>
    <row r="33" spans="1:14" ht="33" customHeight="1" x14ac:dyDescent="0.25">
      <c r="B33" s="216" t="s">
        <v>502</v>
      </c>
      <c r="C33" s="125" t="s">
        <v>503</v>
      </c>
      <c r="D33" s="202">
        <v>31287</v>
      </c>
      <c r="E33" s="202">
        <v>25638</v>
      </c>
      <c r="F33" s="203">
        <v>5.6138989709915398E-3</v>
      </c>
      <c r="G33" s="203">
        <v>4.7927148043068303E-3</v>
      </c>
    </row>
    <row r="34" spans="1:14" ht="33" customHeight="1" x14ac:dyDescent="0.25">
      <c r="B34" s="216" t="s">
        <v>504</v>
      </c>
      <c r="C34" s="125" t="s">
        <v>505</v>
      </c>
      <c r="D34" s="202">
        <v>0</v>
      </c>
      <c r="E34" s="202">
        <v>0</v>
      </c>
      <c r="F34" s="203">
        <v>0</v>
      </c>
      <c r="G34" s="203">
        <v>0</v>
      </c>
    </row>
    <row r="35" spans="1:14" ht="33" customHeight="1" x14ac:dyDescent="0.25">
      <c r="B35" s="216" t="s">
        <v>506</v>
      </c>
      <c r="C35" s="125" t="s">
        <v>507</v>
      </c>
      <c r="D35" s="202">
        <v>0</v>
      </c>
      <c r="E35" s="202">
        <v>0</v>
      </c>
      <c r="F35" s="203">
        <v>0</v>
      </c>
      <c r="G35" s="203">
        <v>0</v>
      </c>
    </row>
    <row r="36" spans="1:14" ht="33" customHeight="1" x14ac:dyDescent="0.25">
      <c r="B36" s="459" t="s">
        <v>448</v>
      </c>
      <c r="C36" s="460"/>
      <c r="D36" s="204">
        <v>5573132</v>
      </c>
      <c r="E36" s="204">
        <v>5349369</v>
      </c>
      <c r="F36" s="205">
        <v>1</v>
      </c>
      <c r="G36" s="205">
        <v>1</v>
      </c>
    </row>
    <row r="37" spans="1:14" ht="33" customHeight="1" x14ac:dyDescent="0.25">
      <c r="B37" s="100"/>
      <c r="C37" s="100"/>
      <c r="D37" s="207"/>
      <c r="E37" s="207"/>
      <c r="F37" s="208"/>
      <c r="G37" s="208"/>
    </row>
    <row r="38" spans="1:14" ht="46.5" customHeight="1" x14ac:dyDescent="0.25">
      <c r="B38" s="449" t="s">
        <v>337</v>
      </c>
      <c r="C38" s="449"/>
      <c r="D38" s="449"/>
      <c r="E38" s="449"/>
      <c r="F38" s="449"/>
      <c r="G38" s="449"/>
      <c r="H38" s="25"/>
      <c r="I38" s="25"/>
      <c r="J38" s="25"/>
      <c r="K38" s="25"/>
      <c r="L38" s="25"/>
    </row>
    <row r="39" spans="1:14" ht="33" customHeight="1" x14ac:dyDescent="0.25">
      <c r="A39" s="47"/>
      <c r="B39" s="198"/>
      <c r="C39" s="206"/>
      <c r="D39" s="206">
        <f>+D7</f>
        <v>2019</v>
      </c>
      <c r="E39" s="206"/>
      <c r="F39" s="206">
        <f>+E7</f>
        <v>2021</v>
      </c>
      <c r="G39" s="206"/>
      <c r="H39" s="48"/>
      <c r="I39" s="48"/>
      <c r="J39" s="210"/>
      <c r="K39" s="210"/>
      <c r="L39" s="210"/>
      <c r="M39" s="210"/>
      <c r="N39" s="210"/>
    </row>
    <row r="40" spans="1:14" ht="33" customHeight="1" x14ac:dyDescent="0.25">
      <c r="A40" s="47"/>
      <c r="B40" s="198"/>
      <c r="C40" s="192" t="str">
        <f>C8</f>
        <v>Servicios ambulatorios</v>
      </c>
      <c r="D40" s="213">
        <f>F8</f>
        <v>0.45883436283435203</v>
      </c>
      <c r="E40" s="214">
        <f>D8/$D$20-F8</f>
        <v>0</v>
      </c>
      <c r="F40" s="213">
        <f t="shared" ref="F40:F52" si="0">+G8</f>
        <v>0.41999904849091502</v>
      </c>
      <c r="G40" s="214">
        <f>E8/$E$20-G8</f>
        <v>-4.9960036108132044E-16</v>
      </c>
      <c r="H40" s="48"/>
      <c r="I40" s="48"/>
      <c r="J40" s="210"/>
      <c r="K40" s="210"/>
      <c r="L40" s="210"/>
      <c r="M40" s="210"/>
      <c r="N40" s="210"/>
    </row>
    <row r="41" spans="1:14" ht="33" customHeight="1" x14ac:dyDescent="0.25">
      <c r="A41" s="47"/>
      <c r="B41" s="198"/>
      <c r="C41" s="192" t="str">
        <f t="shared" ref="C41:C51" si="1">C9</f>
        <v>Servicios con internación</v>
      </c>
      <c r="D41" s="213">
        <f t="shared" ref="D41:D52" si="2">F9</f>
        <v>0.24643172659631199</v>
      </c>
      <c r="E41" s="214">
        <f t="shared" ref="E41:E52" si="3">D9/$D$20-F9</f>
        <v>2.2204460492503131E-16</v>
      </c>
      <c r="F41" s="213">
        <f t="shared" si="0"/>
        <v>0.236589343934486</v>
      </c>
      <c r="G41" s="214">
        <f t="shared" ref="G41:G52" si="4">E9/$E$20-G9</f>
        <v>-4.4408920985006262E-16</v>
      </c>
      <c r="H41" s="48"/>
      <c r="I41" s="48"/>
      <c r="J41" s="210"/>
      <c r="K41" s="210"/>
      <c r="L41" s="210"/>
      <c r="M41" s="210"/>
      <c r="N41" s="210"/>
    </row>
    <row r="42" spans="1:14" ht="33" customHeight="1" x14ac:dyDescent="0.25">
      <c r="A42" s="47"/>
      <c r="B42" s="198"/>
      <c r="C42" s="192" t="str">
        <f t="shared" si="1"/>
        <v>Productos farmacéuticos y químicos</v>
      </c>
      <c r="D42" s="213">
        <f t="shared" si="2"/>
        <v>0.134406211337324</v>
      </c>
      <c r="E42" s="214">
        <f t="shared" si="3"/>
        <v>0</v>
      </c>
      <c r="F42" s="213">
        <f t="shared" si="0"/>
        <v>0.14345050418115901</v>
      </c>
      <c r="G42" s="214">
        <f t="shared" si="4"/>
        <v>0</v>
      </c>
      <c r="H42" s="48"/>
      <c r="I42" s="48"/>
      <c r="J42" s="210"/>
      <c r="K42" s="210"/>
      <c r="L42" s="210"/>
      <c r="M42" s="210"/>
      <c r="N42" s="210"/>
    </row>
    <row r="43" spans="1:14" ht="33" customHeight="1" x14ac:dyDescent="0.25">
      <c r="A43" s="47"/>
      <c r="B43" s="198"/>
      <c r="C43" s="192" t="str">
        <f t="shared" si="1"/>
        <v>Otros servicios de salud humana</v>
      </c>
      <c r="D43" s="213">
        <f t="shared" si="2"/>
        <v>3.9974491388825598E-2</v>
      </c>
      <c r="E43" s="214">
        <f t="shared" si="3"/>
        <v>0</v>
      </c>
      <c r="F43" s="213">
        <f t="shared" si="0"/>
        <v>5.4317269064959303E-2</v>
      </c>
      <c r="G43" s="214">
        <f t="shared" si="4"/>
        <v>0</v>
      </c>
      <c r="H43" s="48"/>
      <c r="I43" s="48"/>
      <c r="J43" s="210"/>
      <c r="K43" s="210"/>
      <c r="L43" s="210"/>
      <c r="M43" s="210"/>
      <c r="N43" s="210"/>
    </row>
    <row r="44" spans="1:14" ht="33" customHeight="1" x14ac:dyDescent="0.25">
      <c r="A44" s="47"/>
      <c r="B44" s="198"/>
      <c r="C44" s="192" t="str">
        <f t="shared" si="1"/>
        <v>Servicios de salud pública</v>
      </c>
      <c r="D44" s="213">
        <f t="shared" si="2"/>
        <v>4.0841318821788998E-3</v>
      </c>
      <c r="E44" s="214">
        <f t="shared" si="3"/>
        <v>0</v>
      </c>
      <c r="F44" s="213">
        <f t="shared" si="0"/>
        <v>4.7968714562078102E-2</v>
      </c>
      <c r="G44" s="214">
        <f t="shared" si="4"/>
        <v>0</v>
      </c>
      <c r="H44" s="48"/>
      <c r="I44" s="48"/>
      <c r="J44" s="210"/>
      <c r="K44" s="210"/>
      <c r="L44" s="210"/>
      <c r="M44" s="210"/>
      <c r="N44" s="210"/>
    </row>
    <row r="45" spans="1:14" ht="33" customHeight="1" x14ac:dyDescent="0.25">
      <c r="A45" s="47"/>
      <c r="B45" s="198"/>
      <c r="C45" s="192" t="str">
        <f t="shared" si="1"/>
        <v>Servicios de medicina prepagada y seguros de enfermedad y accidentes</v>
      </c>
      <c r="D45" s="213">
        <f t="shared" si="2"/>
        <v>3.90487833194956E-2</v>
      </c>
      <c r="E45" s="214">
        <f t="shared" si="3"/>
        <v>0</v>
      </c>
      <c r="F45" s="213">
        <f t="shared" si="0"/>
        <v>3.42811094595937E-2</v>
      </c>
      <c r="G45" s="214">
        <f t="shared" si="4"/>
        <v>0</v>
      </c>
      <c r="H45" s="48"/>
      <c r="I45" s="48"/>
      <c r="J45" s="210"/>
      <c r="K45" s="210"/>
      <c r="L45" s="210"/>
      <c r="M45" s="210"/>
      <c r="N45" s="210"/>
    </row>
    <row r="46" spans="1:14" ht="33" customHeight="1" x14ac:dyDescent="0.25">
      <c r="A46" s="47"/>
      <c r="B46" s="198"/>
      <c r="C46" s="192" t="str">
        <f t="shared" si="1"/>
        <v xml:space="preserve">Servicios de rectoría y administración de servicios de la salud </v>
      </c>
      <c r="D46" s="213">
        <f t="shared" si="2"/>
        <v>2.6068214641762399E-2</v>
      </c>
      <c r="E46" s="214">
        <f t="shared" si="3"/>
        <v>-2.7755575615628914E-17</v>
      </c>
      <c r="F46" s="213">
        <f t="shared" si="0"/>
        <v>2.3380567133316699E-2</v>
      </c>
      <c r="G46" s="214">
        <f t="shared" si="4"/>
        <v>0</v>
      </c>
      <c r="H46" s="48"/>
      <c r="I46" s="48"/>
      <c r="J46" s="210"/>
      <c r="K46" s="210"/>
      <c r="L46" s="210"/>
      <c r="M46" s="210"/>
      <c r="N46" s="210"/>
    </row>
    <row r="47" spans="1:14" ht="33" customHeight="1" x14ac:dyDescent="0.25">
      <c r="A47" s="47"/>
      <c r="B47" s="198"/>
      <c r="C47" s="192" t="str">
        <f t="shared" si="1"/>
        <v>Servicios odontológicos</v>
      </c>
      <c r="D47" s="213">
        <f t="shared" si="2"/>
        <v>2.6044709871599899E-2</v>
      </c>
      <c r="E47" s="214">
        <f t="shared" si="3"/>
        <v>-4.8572257327350599E-17</v>
      </c>
      <c r="F47" s="213">
        <f t="shared" si="0"/>
        <v>1.8005557852712899E-2</v>
      </c>
      <c r="G47" s="214">
        <f t="shared" si="4"/>
        <v>4.8572257327350599E-17</v>
      </c>
      <c r="H47" s="48"/>
      <c r="I47" s="48"/>
      <c r="J47" s="210"/>
      <c r="K47" s="210"/>
      <c r="L47" s="210"/>
      <c r="M47" s="210"/>
      <c r="N47" s="210"/>
    </row>
    <row r="48" spans="1:14" ht="33" customHeight="1" x14ac:dyDescent="0.25">
      <c r="A48" s="47"/>
      <c r="B48" s="198"/>
      <c r="C48" s="192" t="str">
        <f t="shared" si="1"/>
        <v>Aparatos médicos, ortopédicos y ópticos</v>
      </c>
      <c r="D48" s="213">
        <f t="shared" si="2"/>
        <v>1.9783775108258499E-2</v>
      </c>
      <c r="E48" s="214">
        <f t="shared" si="3"/>
        <v>-3.8163916471489756E-17</v>
      </c>
      <c r="F48" s="213">
        <f t="shared" si="0"/>
        <v>1.76382889064098E-2</v>
      </c>
      <c r="G48" s="214">
        <f t="shared" si="4"/>
        <v>0</v>
      </c>
      <c r="H48" s="48"/>
      <c r="I48" s="48"/>
      <c r="J48" s="210"/>
      <c r="K48" s="210"/>
      <c r="L48" s="210"/>
      <c r="M48" s="210"/>
      <c r="N48" s="210"/>
    </row>
    <row r="49" spans="1:16" ht="33" customHeight="1" x14ac:dyDescent="0.25">
      <c r="A49" s="47"/>
      <c r="B49" s="198"/>
      <c r="C49" s="192" t="str">
        <f t="shared" si="1"/>
        <v>Servicios de administración de planes de seguridad social de afiliación obligatoria</v>
      </c>
      <c r="D49" s="213">
        <f t="shared" si="2"/>
        <v>5.3235930198905004E-3</v>
      </c>
      <c r="E49" s="214">
        <f t="shared" si="3"/>
        <v>0</v>
      </c>
      <c r="F49" s="213">
        <f t="shared" si="0"/>
        <v>4.3695964143702299E-3</v>
      </c>
      <c r="G49" s="214">
        <f t="shared" si="4"/>
        <v>0</v>
      </c>
      <c r="H49" s="48"/>
      <c r="I49" s="48"/>
      <c r="J49" s="210"/>
      <c r="K49" s="210"/>
      <c r="L49" s="210"/>
      <c r="M49" s="210"/>
      <c r="N49" s="210"/>
    </row>
    <row r="50" spans="1:16" ht="33" customHeight="1" x14ac:dyDescent="0.25">
      <c r="A50" s="47"/>
      <c r="B50" s="198"/>
      <c r="C50" s="192" t="str">
        <f t="shared" si="1"/>
        <v>Infraestructura de la salud</v>
      </c>
      <c r="D50" s="213">
        <f t="shared" si="2"/>
        <v>0</v>
      </c>
      <c r="E50" s="214">
        <f t="shared" si="3"/>
        <v>0</v>
      </c>
      <c r="F50" s="213">
        <f t="shared" si="0"/>
        <v>0</v>
      </c>
      <c r="G50" s="214">
        <f t="shared" si="4"/>
        <v>0</v>
      </c>
      <c r="H50" s="48"/>
      <c r="I50" s="48"/>
      <c r="J50" s="210"/>
      <c r="K50" s="210"/>
      <c r="L50" s="210"/>
      <c r="M50" s="210"/>
      <c r="N50" s="210"/>
    </row>
    <row r="51" spans="1:16" ht="33" customHeight="1" x14ac:dyDescent="0.25">
      <c r="A51" s="47"/>
      <c r="B51" s="198"/>
      <c r="C51" s="192" t="str">
        <f t="shared" si="1"/>
        <v>Servicios de comercio</v>
      </c>
      <c r="D51" s="213">
        <f t="shared" si="2"/>
        <v>0</v>
      </c>
      <c r="E51" s="214">
        <f t="shared" si="3"/>
        <v>0</v>
      </c>
      <c r="F51" s="213">
        <f t="shared" si="0"/>
        <v>0</v>
      </c>
      <c r="G51" s="214">
        <f t="shared" si="4"/>
        <v>0</v>
      </c>
      <c r="H51" s="48"/>
      <c r="I51" s="48"/>
      <c r="J51" s="210"/>
      <c r="K51" s="210"/>
      <c r="L51" s="210"/>
      <c r="M51" s="210"/>
      <c r="N51" s="210"/>
    </row>
    <row r="52" spans="1:16" ht="33" customHeight="1" x14ac:dyDescent="0.25">
      <c r="A52" s="47"/>
      <c r="B52" s="198"/>
      <c r="C52" s="192"/>
      <c r="D52" s="213">
        <f t="shared" si="2"/>
        <v>1</v>
      </c>
      <c r="E52" s="214">
        <f t="shared" si="3"/>
        <v>0</v>
      </c>
      <c r="F52" s="213">
        <f t="shared" si="0"/>
        <v>1</v>
      </c>
      <c r="G52" s="214">
        <f t="shared" si="4"/>
        <v>0</v>
      </c>
      <c r="H52" s="48"/>
      <c r="I52" s="48"/>
      <c r="J52" s="210"/>
      <c r="K52" s="210"/>
      <c r="L52" s="210"/>
      <c r="M52" s="210"/>
      <c r="N52" s="210"/>
    </row>
    <row r="53" spans="1:16" ht="46.5" customHeight="1" x14ac:dyDescent="0.25">
      <c r="B53" s="449" t="s">
        <v>306</v>
      </c>
      <c r="C53" s="449"/>
      <c r="D53" s="449"/>
      <c r="E53" s="449"/>
      <c r="F53" s="449"/>
      <c r="G53" s="449"/>
      <c r="H53" s="25"/>
      <c r="I53" s="25"/>
      <c r="J53" s="25"/>
      <c r="K53" s="25"/>
      <c r="L53" s="25"/>
    </row>
    <row r="54" spans="1:16" ht="33" customHeight="1" x14ac:dyDescent="0.25">
      <c r="A54" s="47"/>
      <c r="B54" s="198"/>
      <c r="C54" s="206"/>
      <c r="D54" s="206">
        <f>+D23</f>
        <v>2019</v>
      </c>
      <c r="E54" s="48"/>
      <c r="F54" s="206">
        <f>+E23</f>
        <v>2021</v>
      </c>
      <c r="G54" s="48"/>
      <c r="H54" s="48"/>
      <c r="J54" s="210"/>
      <c r="K54" s="210"/>
      <c r="L54" s="210"/>
      <c r="M54" s="210"/>
      <c r="N54" s="210"/>
      <c r="O54" s="210"/>
      <c r="P54" s="210"/>
    </row>
    <row r="55" spans="1:16" ht="16.5" customHeight="1" x14ac:dyDescent="0.25">
      <c r="A55" s="47"/>
      <c r="B55" s="198"/>
      <c r="C55" s="192" t="str">
        <f>C24</f>
        <v>Servicios ambulatorios</v>
      </c>
      <c r="D55" s="213">
        <f>F24</f>
        <v>0.40944840351888301</v>
      </c>
      <c r="E55" s="194">
        <f>D24/$D$36-F24</f>
        <v>0</v>
      </c>
      <c r="F55" s="213">
        <f t="shared" ref="F55:F66" si="5">+G24</f>
        <v>0.39088385938603198</v>
      </c>
      <c r="G55" s="194">
        <f>E24/$E$36-G24</f>
        <v>0</v>
      </c>
      <c r="H55" s="48"/>
      <c r="I55" s="212"/>
      <c r="J55" s="210"/>
      <c r="K55" s="210"/>
      <c r="L55" s="210"/>
      <c r="M55" s="210"/>
      <c r="N55" s="210"/>
      <c r="O55" s="210"/>
      <c r="P55" s="210"/>
    </row>
    <row r="56" spans="1:16" ht="24.75" customHeight="1" x14ac:dyDescent="0.25">
      <c r="A56" s="47"/>
      <c r="B56" s="198"/>
      <c r="C56" s="192" t="str">
        <f t="shared" ref="C56:C66" si="6">C25</f>
        <v>Servicios con internación</v>
      </c>
      <c r="D56" s="213">
        <f t="shared" ref="D56:D66" si="7">F25</f>
        <v>0.227789867528707</v>
      </c>
      <c r="E56" s="194">
        <f t="shared" ref="E56:E66" si="8">D25/$D$36-F25</f>
        <v>3.8857805861880479E-16</v>
      </c>
      <c r="F56" s="213">
        <f t="shared" si="5"/>
        <v>0.22141658203051601</v>
      </c>
      <c r="G56" s="194">
        <f t="shared" ref="G56:G66" si="9">E25/$E$36-G25</f>
        <v>0</v>
      </c>
      <c r="H56" s="48"/>
      <c r="I56" s="212"/>
      <c r="J56" s="210"/>
      <c r="K56" s="210"/>
      <c r="L56" s="210"/>
      <c r="M56" s="210"/>
      <c r="N56" s="210"/>
      <c r="O56" s="210"/>
      <c r="P56" s="210"/>
    </row>
    <row r="57" spans="1:16" ht="25.5" customHeight="1" x14ac:dyDescent="0.25">
      <c r="A57" s="47"/>
      <c r="B57" s="198"/>
      <c r="C57" s="192" t="str">
        <f t="shared" si="6"/>
        <v>Productos farmacéuticos y químicos</v>
      </c>
      <c r="D57" s="213">
        <f t="shared" si="7"/>
        <v>0.18856255333625699</v>
      </c>
      <c r="E57" s="194">
        <f t="shared" si="8"/>
        <v>0</v>
      </c>
      <c r="F57" s="213">
        <f t="shared" si="5"/>
        <v>0.207702441166425</v>
      </c>
      <c r="G57" s="194">
        <f t="shared" si="9"/>
        <v>4.163336342344337E-16</v>
      </c>
      <c r="H57" s="48"/>
      <c r="I57" s="212"/>
      <c r="J57" s="210"/>
      <c r="K57" s="210"/>
      <c r="L57" s="210"/>
      <c r="M57" s="210"/>
      <c r="N57" s="210"/>
      <c r="O57" s="210"/>
      <c r="P57" s="210"/>
    </row>
    <row r="58" spans="1:16" ht="19.5" customHeight="1" x14ac:dyDescent="0.25">
      <c r="A58" s="47"/>
      <c r="B58" s="198"/>
      <c r="C58" s="192" t="str">
        <f t="shared" si="6"/>
        <v>Otros servicios de salud humana</v>
      </c>
      <c r="D58" s="213">
        <f t="shared" si="7"/>
        <v>4.38250879397796E-2</v>
      </c>
      <c r="E58" s="194">
        <f t="shared" si="8"/>
        <v>0</v>
      </c>
      <c r="F58" s="213">
        <f t="shared" si="5"/>
        <v>6.2505316047556297E-2</v>
      </c>
      <c r="G58" s="194">
        <f t="shared" si="9"/>
        <v>0</v>
      </c>
      <c r="H58" s="48"/>
      <c r="I58" s="212"/>
      <c r="J58" s="210"/>
      <c r="K58" s="210"/>
      <c r="L58" s="210"/>
      <c r="M58" s="210"/>
      <c r="N58" s="210"/>
      <c r="O58" s="210"/>
      <c r="P58" s="210"/>
    </row>
    <row r="59" spans="1:16" ht="18.75" customHeight="1" x14ac:dyDescent="0.25">
      <c r="A59" s="47"/>
      <c r="B59" s="198"/>
      <c r="C59" s="192" t="str">
        <f t="shared" si="6"/>
        <v>Servicios de medicina prepagada y seguros de enfermedad y accidentes</v>
      </c>
      <c r="D59" s="213">
        <f t="shared" si="7"/>
        <v>4.8139358622763598E-2</v>
      </c>
      <c r="E59" s="194">
        <f t="shared" si="8"/>
        <v>0</v>
      </c>
      <c r="F59" s="213">
        <f t="shared" si="5"/>
        <v>4.4286157862731101E-2</v>
      </c>
      <c r="G59" s="194">
        <f t="shared" si="9"/>
        <v>0</v>
      </c>
      <c r="H59" s="48"/>
      <c r="I59" s="212"/>
      <c r="J59" s="210"/>
      <c r="K59" s="210"/>
      <c r="L59" s="210"/>
      <c r="M59" s="210"/>
      <c r="N59" s="210"/>
      <c r="O59" s="210"/>
      <c r="P59" s="210"/>
    </row>
    <row r="60" spans="1:16" ht="19.5" customHeight="1" x14ac:dyDescent="0.25">
      <c r="A60" s="47"/>
      <c r="B60" s="198"/>
      <c r="C60" s="192" t="str">
        <f t="shared" si="6"/>
        <v xml:space="preserve">Servicios de rectoría y administración de servicios de la salud </v>
      </c>
      <c r="D60" s="213">
        <f t="shared" si="7"/>
        <v>2.7553447504921801E-2</v>
      </c>
      <c r="E60" s="194">
        <f t="shared" si="8"/>
        <v>2.7755575615628914E-17</v>
      </c>
      <c r="F60" s="213">
        <f t="shared" si="5"/>
        <v>2.5706209461340199E-2</v>
      </c>
      <c r="G60" s="194">
        <f t="shared" si="9"/>
        <v>0</v>
      </c>
      <c r="H60" s="48"/>
      <c r="I60" s="212"/>
      <c r="J60" s="210"/>
      <c r="K60" s="210"/>
      <c r="L60" s="210"/>
      <c r="M60" s="210"/>
      <c r="N60" s="210"/>
      <c r="O60" s="210"/>
      <c r="P60" s="210"/>
    </row>
    <row r="61" spans="1:16" ht="22.5" customHeight="1" x14ac:dyDescent="0.25">
      <c r="A61" s="47"/>
      <c r="B61" s="198"/>
      <c r="C61" s="192" t="str">
        <f t="shared" si="6"/>
        <v>Aparatos médicos, ortopédicos y ópticos</v>
      </c>
      <c r="D61" s="213">
        <f t="shared" si="7"/>
        <v>2.3283676037100898E-2</v>
      </c>
      <c r="E61" s="194">
        <f t="shared" si="8"/>
        <v>-3.8163916471489756E-17</v>
      </c>
      <c r="F61" s="213">
        <f t="shared" si="5"/>
        <v>2.25002238581784E-2</v>
      </c>
      <c r="G61" s="194">
        <f t="shared" si="9"/>
        <v>0</v>
      </c>
      <c r="H61" s="48"/>
      <c r="I61" s="212"/>
      <c r="J61" s="210"/>
      <c r="K61" s="210"/>
      <c r="L61" s="210"/>
      <c r="M61" s="210"/>
      <c r="N61" s="210"/>
      <c r="O61" s="210"/>
      <c r="P61" s="210"/>
    </row>
    <row r="62" spans="1:16" ht="23.25" customHeight="1" x14ac:dyDescent="0.25">
      <c r="A62" s="47"/>
      <c r="B62" s="198"/>
      <c r="C62" s="192" t="str">
        <f t="shared" si="6"/>
        <v>Servicios odontológicos</v>
      </c>
      <c r="D62" s="213">
        <f t="shared" si="7"/>
        <v>2.1466923805142198E-2</v>
      </c>
      <c r="E62" s="194">
        <f t="shared" si="8"/>
        <v>4.5102810375396984E-17</v>
      </c>
      <c r="F62" s="213">
        <f t="shared" si="5"/>
        <v>1.52838587130557E-2</v>
      </c>
      <c r="G62" s="194">
        <f t="shared" si="9"/>
        <v>0</v>
      </c>
      <c r="H62" s="48"/>
      <c r="I62" s="212"/>
      <c r="J62" s="210"/>
      <c r="K62" s="210"/>
      <c r="L62" s="210"/>
      <c r="M62" s="210"/>
      <c r="N62" s="210"/>
      <c r="O62" s="210"/>
      <c r="P62" s="210"/>
    </row>
    <row r="63" spans="1:16" ht="23.25" customHeight="1" x14ac:dyDescent="0.25">
      <c r="A63" s="47"/>
      <c r="B63" s="198"/>
      <c r="C63" s="192" t="str">
        <f t="shared" si="6"/>
        <v>Servicios de salud pública</v>
      </c>
      <c r="D63" s="213">
        <f t="shared" si="7"/>
        <v>4.3167827354528799E-3</v>
      </c>
      <c r="E63" s="194">
        <f t="shared" si="8"/>
        <v>0</v>
      </c>
      <c r="F63" s="213">
        <f t="shared" si="5"/>
        <v>4.9226366698576999E-3</v>
      </c>
      <c r="G63" s="194">
        <f t="shared" si="9"/>
        <v>0</v>
      </c>
      <c r="H63" s="48"/>
      <c r="I63" s="212"/>
      <c r="J63" s="210"/>
      <c r="K63" s="210"/>
      <c r="L63" s="210"/>
      <c r="M63" s="210"/>
      <c r="N63" s="210"/>
      <c r="O63" s="210"/>
      <c r="P63" s="210"/>
    </row>
    <row r="64" spans="1:16" ht="21" customHeight="1" x14ac:dyDescent="0.25">
      <c r="A64" s="47"/>
      <c r="B64" s="198"/>
      <c r="C64" s="192" t="str">
        <f t="shared" si="6"/>
        <v>Servicios de administración de planes de seguridad social de afiliación obligatoria</v>
      </c>
      <c r="D64" s="213">
        <f t="shared" si="7"/>
        <v>5.6138989709915398E-3</v>
      </c>
      <c r="E64" s="194">
        <f>D33/$D$36-F33</f>
        <v>0</v>
      </c>
      <c r="F64" s="213">
        <f t="shared" si="5"/>
        <v>4.7927148043068303E-3</v>
      </c>
      <c r="G64" s="194">
        <f t="shared" si="9"/>
        <v>0</v>
      </c>
      <c r="H64" s="48"/>
      <c r="I64" s="212"/>
      <c r="J64" s="210"/>
      <c r="K64" s="210"/>
      <c r="L64" s="210"/>
      <c r="M64" s="210"/>
      <c r="N64" s="210"/>
      <c r="O64" s="210"/>
      <c r="P64" s="210"/>
    </row>
    <row r="65" spans="1:16" ht="24.75" customHeight="1" x14ac:dyDescent="0.25">
      <c r="A65" s="47"/>
      <c r="B65" s="198"/>
      <c r="C65" s="192" t="str">
        <f t="shared" si="6"/>
        <v>Infraestructura de la salud</v>
      </c>
      <c r="D65" s="213">
        <f t="shared" si="7"/>
        <v>0</v>
      </c>
      <c r="E65" s="194">
        <f t="shared" si="8"/>
        <v>0</v>
      </c>
      <c r="F65" s="213">
        <f t="shared" si="5"/>
        <v>0</v>
      </c>
      <c r="G65" s="194">
        <f t="shared" si="9"/>
        <v>0</v>
      </c>
      <c r="H65" s="48"/>
      <c r="I65" s="212"/>
      <c r="J65" s="210"/>
      <c r="K65" s="210"/>
      <c r="L65" s="210"/>
      <c r="M65" s="210"/>
      <c r="N65" s="210"/>
      <c r="O65" s="210"/>
      <c r="P65" s="210"/>
    </row>
    <row r="66" spans="1:16" ht="25.5" customHeight="1" x14ac:dyDescent="0.25">
      <c r="A66" s="47"/>
      <c r="B66" s="198"/>
      <c r="C66" s="192" t="str">
        <f t="shared" si="6"/>
        <v>Servicios de comercio</v>
      </c>
      <c r="D66" s="213">
        <f t="shared" si="7"/>
        <v>0</v>
      </c>
      <c r="E66" s="194">
        <f t="shared" si="8"/>
        <v>0</v>
      </c>
      <c r="F66" s="213">
        <f t="shared" si="5"/>
        <v>0</v>
      </c>
      <c r="G66" s="194">
        <f t="shared" si="9"/>
        <v>0</v>
      </c>
      <c r="H66" s="48"/>
      <c r="I66" s="212"/>
      <c r="J66" s="210"/>
      <c r="K66" s="210"/>
      <c r="L66" s="210"/>
      <c r="M66" s="210"/>
      <c r="N66" s="210"/>
      <c r="O66" s="210"/>
      <c r="P66" s="210"/>
    </row>
    <row r="67" spans="1:16" ht="25.5" customHeight="1" x14ac:dyDescent="0.25">
      <c r="A67" s="47"/>
      <c r="B67" s="198"/>
      <c r="C67" s="192"/>
      <c r="D67" s="213">
        <f>+SUM(D55:D66)</f>
        <v>0.99999999999999956</v>
      </c>
      <c r="E67" s="194">
        <f t="shared" ref="E67:G67" si="10">+SUM(E55:E66)</f>
        <v>4.2327252813834093E-16</v>
      </c>
      <c r="F67" s="213">
        <f t="shared" si="10"/>
        <v>0.99999999999999922</v>
      </c>
      <c r="G67" s="194">
        <f t="shared" si="10"/>
        <v>4.163336342344337E-16</v>
      </c>
      <c r="H67" s="48"/>
      <c r="I67" s="212"/>
      <c r="J67" s="210"/>
      <c r="K67" s="210"/>
      <c r="L67" s="210"/>
      <c r="M67" s="210"/>
      <c r="N67" s="210"/>
      <c r="O67" s="210"/>
      <c r="P67" s="210"/>
    </row>
    <row r="68" spans="1:16" ht="23.25" customHeight="1" x14ac:dyDescent="0.25">
      <c r="A68" s="47"/>
      <c r="B68" s="198"/>
      <c r="C68" s="192"/>
      <c r="D68" s="193"/>
      <c r="E68" s="193"/>
      <c r="F68" s="193"/>
      <c r="G68" s="48"/>
      <c r="H68" s="48"/>
      <c r="I68" s="211"/>
      <c r="J68" s="210"/>
      <c r="K68" s="210"/>
      <c r="L68" s="210"/>
      <c r="M68" s="210"/>
      <c r="N68" s="210"/>
      <c r="O68" s="210"/>
      <c r="P68" s="210"/>
    </row>
    <row r="69" spans="1:16" ht="26.25" customHeight="1" x14ac:dyDescent="0.25">
      <c r="A69" s="47"/>
      <c r="B69" s="48"/>
      <c r="C69" s="48"/>
      <c r="D69" s="48"/>
      <c r="E69" s="48"/>
      <c r="F69" s="48"/>
      <c r="G69" s="48"/>
      <c r="H69" s="192"/>
      <c r="I69" s="210"/>
      <c r="J69" s="210"/>
      <c r="K69" s="210"/>
      <c r="L69" s="210"/>
      <c r="M69" s="210"/>
      <c r="N69" s="210"/>
      <c r="O69" s="210"/>
      <c r="P69" s="210"/>
    </row>
    <row r="70" spans="1:16" ht="16.5" customHeight="1" x14ac:dyDescent="0.25">
      <c r="B70" s="198"/>
      <c r="C70" s="215"/>
      <c r="D70" s="215"/>
      <c r="E70" s="215"/>
      <c r="F70" s="209"/>
      <c r="G70" s="198"/>
      <c r="H70" s="198"/>
      <c r="I70" s="210"/>
    </row>
    <row r="71" spans="1:16" ht="16.5" customHeight="1" x14ac:dyDescent="0.25">
      <c r="B71" s="197"/>
      <c r="C71" s="197"/>
      <c r="D71" s="197"/>
      <c r="E71" s="197"/>
      <c r="F71" s="197"/>
      <c r="G71" s="197"/>
      <c r="H71" s="195"/>
    </row>
    <row r="72" spans="1:16" ht="27.75" customHeight="1" x14ac:dyDescent="0.25">
      <c r="B72" s="197"/>
      <c r="C72" s="197"/>
      <c r="D72" s="197"/>
      <c r="E72" s="197"/>
      <c r="F72" s="197"/>
      <c r="G72" s="197"/>
      <c r="H72" s="195"/>
    </row>
    <row r="73" spans="1:16" ht="19.5" customHeight="1" x14ac:dyDescent="0.3">
      <c r="B73" s="466"/>
      <c r="C73" s="466"/>
      <c r="D73" s="466"/>
      <c r="E73" s="466"/>
      <c r="F73" s="466"/>
      <c r="G73" s="466"/>
    </row>
    <row r="74" spans="1:16" ht="16.5" customHeight="1" x14ac:dyDescent="0.25">
      <c r="B74" s="201" t="s">
        <v>173</v>
      </c>
      <c r="C74" s="200"/>
      <c r="D74" s="200"/>
      <c r="E74" s="200"/>
      <c r="F74" s="200"/>
      <c r="G74" s="200"/>
    </row>
    <row r="75" spans="1:16" x14ac:dyDescent="0.25">
      <c r="B75" s="201" t="s">
        <v>216</v>
      </c>
    </row>
    <row r="76" spans="1:16" x14ac:dyDescent="0.25">
      <c r="B76" s="19" t="s">
        <v>15</v>
      </c>
    </row>
  </sheetData>
  <mergeCells count="7">
    <mergeCell ref="B3:G3"/>
    <mergeCell ref="B73:G73"/>
    <mergeCell ref="B36:C36"/>
    <mergeCell ref="B20:C20"/>
    <mergeCell ref="B53:G53"/>
    <mergeCell ref="B4:G4"/>
    <mergeCell ref="B38:G38"/>
  </mergeCells>
  <conditionalFormatting sqref="I68 D68:F68">
    <cfRule type="cellIs" dxfId="18" priority="6" operator="lessThan">
      <formula>0</formula>
    </cfRule>
    <cfRule type="cellIs" dxfId="17" priority="7" operator="greaterThan">
      <formula>0</formula>
    </cfRule>
  </conditionalFormatting>
  <hyperlinks>
    <hyperlink ref="B2" location="Indice!A1" display="Índice"/>
    <hyperlink ref="G2" location="'2.1.3'!A1" display="Siguiente"/>
    <hyperlink ref="F2" location="'2.1.1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00"/>
  <sheetViews>
    <sheetView showGridLines="0" zoomScale="70" zoomScaleNormal="70" zoomScaleSheetLayoutView="55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16.140625" customWidth="1"/>
    <col min="3" max="3" width="90.5703125" customWidth="1"/>
    <col min="4" max="7" width="16.140625" customWidth="1"/>
    <col min="8" max="21" width="15.7109375" customWidth="1"/>
  </cols>
  <sheetData>
    <row r="1" spans="2:8" ht="78" customHeight="1" x14ac:dyDescent="0.25"/>
    <row r="2" spans="2:8" ht="33" customHeight="1" x14ac:dyDescent="0.25">
      <c r="B2" s="52" t="s">
        <v>3</v>
      </c>
      <c r="D2" s="39"/>
      <c r="E2" s="39"/>
      <c r="F2" s="39" t="s">
        <v>279</v>
      </c>
      <c r="G2" s="39" t="s">
        <v>280</v>
      </c>
    </row>
    <row r="3" spans="2:8" ht="33" customHeight="1" x14ac:dyDescent="0.25">
      <c r="B3" s="448" t="s">
        <v>147</v>
      </c>
      <c r="C3" s="448"/>
      <c r="D3" s="448"/>
      <c r="E3" s="448"/>
      <c r="F3" s="448"/>
      <c r="G3" s="448"/>
    </row>
    <row r="4" spans="2:8" ht="33" customHeight="1" x14ac:dyDescent="0.25">
      <c r="B4" s="450" t="s">
        <v>364</v>
      </c>
      <c r="C4" s="450"/>
      <c r="D4" s="450"/>
      <c r="E4" s="450"/>
      <c r="F4" s="450"/>
      <c r="G4" s="450"/>
      <c r="H4" s="199"/>
    </row>
    <row r="5" spans="2:8" ht="33" customHeight="1" x14ac:dyDescent="0.25">
      <c r="E5" s="199"/>
      <c r="G5" s="199"/>
    </row>
    <row r="6" spans="2:8" ht="33" customHeight="1" x14ac:dyDescent="0.25">
      <c r="B6" s="69" t="s">
        <v>0</v>
      </c>
      <c r="C6" s="22"/>
      <c r="D6" s="22"/>
      <c r="E6" s="22"/>
      <c r="F6" s="22"/>
      <c r="G6" s="22"/>
    </row>
    <row r="7" spans="2:8" ht="33" customHeight="1" x14ac:dyDescent="0.25">
      <c r="B7" s="196" t="s">
        <v>10</v>
      </c>
      <c r="C7" s="196" t="s">
        <v>7</v>
      </c>
      <c r="D7" s="32">
        <v>2019</v>
      </c>
      <c r="E7" s="32">
        <v>2021</v>
      </c>
      <c r="F7" s="32" t="s">
        <v>238</v>
      </c>
      <c r="G7" s="32" t="s">
        <v>207</v>
      </c>
    </row>
    <row r="8" spans="2:8" ht="33" customHeight="1" x14ac:dyDescent="0.25">
      <c r="B8" s="216" t="s">
        <v>508</v>
      </c>
      <c r="C8" s="125" t="s">
        <v>509</v>
      </c>
      <c r="D8" s="202">
        <v>2178430</v>
      </c>
      <c r="E8" s="202">
        <v>2249296</v>
      </c>
      <c r="F8" s="203">
        <v>0.25860351750072602</v>
      </c>
      <c r="G8" s="203">
        <v>0.25418356056733898</v>
      </c>
    </row>
    <row r="9" spans="2:8" ht="33" customHeight="1" x14ac:dyDescent="0.25">
      <c r="B9" s="216" t="s">
        <v>510</v>
      </c>
      <c r="C9" s="125" t="s">
        <v>511</v>
      </c>
      <c r="D9" s="202">
        <v>1686709</v>
      </c>
      <c r="E9" s="202">
        <v>1467318</v>
      </c>
      <c r="F9" s="203">
        <v>0.20023084533362601</v>
      </c>
      <c r="G9" s="203">
        <v>0.165815487923576</v>
      </c>
    </row>
    <row r="10" spans="2:8" ht="33" customHeight="1" x14ac:dyDescent="0.25">
      <c r="B10" s="216" t="s">
        <v>512</v>
      </c>
      <c r="C10" s="125" t="s">
        <v>513</v>
      </c>
      <c r="D10" s="202">
        <v>1120738</v>
      </c>
      <c r="E10" s="202">
        <v>1236615</v>
      </c>
      <c r="F10" s="203">
        <v>0.13304388435558101</v>
      </c>
      <c r="G10" s="203">
        <v>0.13974470401004599</v>
      </c>
    </row>
    <row r="11" spans="2:8" ht="33" customHeight="1" x14ac:dyDescent="0.25">
      <c r="B11" s="216" t="s">
        <v>514</v>
      </c>
      <c r="C11" s="125" t="s">
        <v>515</v>
      </c>
      <c r="D11" s="202">
        <v>1129091</v>
      </c>
      <c r="E11" s="202">
        <v>1118457</v>
      </c>
      <c r="F11" s="203">
        <v>0.13403547700794199</v>
      </c>
      <c r="G11" s="203">
        <v>0.126392161192419</v>
      </c>
    </row>
    <row r="12" spans="2:8" ht="33" customHeight="1" x14ac:dyDescent="0.25">
      <c r="B12" s="216" t="s">
        <v>516</v>
      </c>
      <c r="C12" s="125" t="s">
        <v>517</v>
      </c>
      <c r="D12" s="202">
        <v>946806</v>
      </c>
      <c r="E12" s="202">
        <v>975146</v>
      </c>
      <c r="F12" s="203">
        <v>0.11239624958837</v>
      </c>
      <c r="G12" s="203">
        <v>0.110197182742066</v>
      </c>
    </row>
    <row r="13" spans="2:8" ht="33" customHeight="1" x14ac:dyDescent="0.25">
      <c r="B13" s="216" t="s">
        <v>518</v>
      </c>
      <c r="C13" s="125" t="s">
        <v>519</v>
      </c>
      <c r="D13" s="202">
        <v>300409</v>
      </c>
      <c r="E13" s="202">
        <v>450286</v>
      </c>
      <c r="F13" s="203">
        <v>3.5661840907844397E-2</v>
      </c>
      <c r="G13" s="203">
        <v>5.0884943001554599E-2</v>
      </c>
    </row>
    <row r="14" spans="2:8" ht="33" customHeight="1" x14ac:dyDescent="0.25">
      <c r="B14" s="216" t="s">
        <v>520</v>
      </c>
      <c r="C14" s="125" t="s">
        <v>494</v>
      </c>
      <c r="D14" s="202">
        <v>34404</v>
      </c>
      <c r="E14" s="202">
        <v>424480</v>
      </c>
      <c r="F14" s="203">
        <v>4.0841318821788998E-3</v>
      </c>
      <c r="G14" s="203">
        <v>4.7968714562078102E-2</v>
      </c>
    </row>
    <row r="15" spans="2:8" ht="33" customHeight="1" x14ac:dyDescent="0.25">
      <c r="B15" s="216" t="s">
        <v>521</v>
      </c>
      <c r="C15" s="125" t="s">
        <v>522</v>
      </c>
      <c r="D15" s="202">
        <v>232400</v>
      </c>
      <c r="E15" s="202">
        <v>207083</v>
      </c>
      <c r="F15" s="203">
        <v>2.7588427200859699E-2</v>
      </c>
      <c r="G15" s="203">
        <v>2.3401586217628199E-2</v>
      </c>
    </row>
    <row r="16" spans="2:8" ht="33" customHeight="1" x14ac:dyDescent="0.25">
      <c r="B16" s="216" t="s">
        <v>523</v>
      </c>
      <c r="C16" s="125" t="s">
        <v>66</v>
      </c>
      <c r="D16" s="202">
        <v>219594</v>
      </c>
      <c r="E16" s="202">
        <v>206897</v>
      </c>
      <c r="F16" s="203">
        <v>2.6068214641762399E-2</v>
      </c>
      <c r="G16" s="203">
        <v>2.3380567133316699E-2</v>
      </c>
    </row>
    <row r="17" spans="2:7" ht="33" customHeight="1" x14ac:dyDescent="0.25">
      <c r="B17" s="216" t="s">
        <v>524</v>
      </c>
      <c r="C17" s="125" t="s">
        <v>525</v>
      </c>
      <c r="D17" s="202">
        <v>197101</v>
      </c>
      <c r="E17" s="202">
        <v>144597</v>
      </c>
      <c r="F17" s="203">
        <v>2.3398049009107701E-2</v>
      </c>
      <c r="G17" s="203">
        <v>1.6340303947259702E-2</v>
      </c>
    </row>
    <row r="18" spans="2:7" ht="33" customHeight="1" x14ac:dyDescent="0.25">
      <c r="B18" s="216" t="s">
        <v>526</v>
      </c>
      <c r="C18" s="125" t="s">
        <v>527</v>
      </c>
      <c r="D18" s="202">
        <v>96540</v>
      </c>
      <c r="E18" s="202">
        <v>96274</v>
      </c>
      <c r="F18" s="203">
        <v>1.1460356118635899E-2</v>
      </c>
      <c r="G18" s="203">
        <v>1.08795232419655E-2</v>
      </c>
    </row>
    <row r="19" spans="2:7" ht="33" customHeight="1" x14ac:dyDescent="0.25">
      <c r="B19" s="216" t="s">
        <v>528</v>
      </c>
      <c r="C19" s="125" t="s">
        <v>529</v>
      </c>
      <c r="D19" s="202">
        <v>91427</v>
      </c>
      <c r="E19" s="202">
        <v>84002</v>
      </c>
      <c r="F19" s="203">
        <v>1.08533869780249E-2</v>
      </c>
      <c r="G19" s="203">
        <v>9.4927157007248502E-3</v>
      </c>
    </row>
    <row r="20" spans="2:7" ht="33" customHeight="1" x14ac:dyDescent="0.25">
      <c r="B20" s="216" t="s">
        <v>530</v>
      </c>
      <c r="C20" s="125" t="s">
        <v>531</v>
      </c>
      <c r="D20" s="202">
        <v>75228</v>
      </c>
      <c r="E20" s="202">
        <v>72081</v>
      </c>
      <c r="F20" s="203">
        <v>8.9303881302335193E-3</v>
      </c>
      <c r="G20" s="203">
        <v>8.1455732056849601E-3</v>
      </c>
    </row>
    <row r="21" spans="2:7" ht="33" customHeight="1" x14ac:dyDescent="0.25">
      <c r="B21" s="216" t="s">
        <v>435</v>
      </c>
      <c r="C21" s="125" t="s">
        <v>532</v>
      </c>
      <c r="D21" s="202">
        <v>44845</v>
      </c>
      <c r="E21" s="202">
        <v>38667</v>
      </c>
      <c r="F21" s="203">
        <v>5.3235930198905004E-3</v>
      </c>
      <c r="G21" s="203">
        <v>4.3695964143702299E-3</v>
      </c>
    </row>
    <row r="22" spans="2:7" ht="33" customHeight="1" x14ac:dyDescent="0.25">
      <c r="B22" s="216" t="s">
        <v>425</v>
      </c>
      <c r="C22" s="125" t="s">
        <v>533</v>
      </c>
      <c r="D22" s="202">
        <v>11476</v>
      </c>
      <c r="E22" s="202">
        <v>32793</v>
      </c>
      <c r="F22" s="203">
        <v>1.36232698174297E-3</v>
      </c>
      <c r="G22" s="203">
        <v>3.7058001711134298E-3</v>
      </c>
    </row>
    <row r="23" spans="2:7" ht="33" customHeight="1" x14ac:dyDescent="0.25">
      <c r="B23" s="216" t="s">
        <v>534</v>
      </c>
      <c r="C23" s="125" t="s">
        <v>535</v>
      </c>
      <c r="D23" s="202">
        <v>31843</v>
      </c>
      <c r="E23" s="202">
        <v>26164</v>
      </c>
      <c r="F23" s="203">
        <v>3.7801131125515201E-3</v>
      </c>
      <c r="G23" s="203">
        <v>2.9566845264846699E-3</v>
      </c>
    </row>
    <row r="24" spans="2:7" ht="33" customHeight="1" x14ac:dyDescent="0.25">
      <c r="B24" s="216" t="s">
        <v>444</v>
      </c>
      <c r="C24" s="125" t="s">
        <v>536</v>
      </c>
      <c r="D24" s="202">
        <v>22295</v>
      </c>
      <c r="E24" s="202">
        <v>14736</v>
      </c>
      <c r="F24" s="203">
        <v>2.6466608624921102E-3</v>
      </c>
      <c r="G24" s="203">
        <v>1.66525390545322E-3</v>
      </c>
    </row>
    <row r="25" spans="2:7" ht="33" customHeight="1" x14ac:dyDescent="0.25">
      <c r="B25" s="216" t="s">
        <v>537</v>
      </c>
      <c r="C25" s="125" t="s">
        <v>538</v>
      </c>
      <c r="D25" s="202">
        <v>4486</v>
      </c>
      <c r="E25" s="202">
        <v>4209</v>
      </c>
      <c r="F25" s="203">
        <v>5.3253736842967503E-4</v>
      </c>
      <c r="G25" s="203">
        <v>4.7564153691996499E-4</v>
      </c>
    </row>
    <row r="26" spans="2:7" ht="33" customHeight="1" x14ac:dyDescent="0.25">
      <c r="B26" s="216" t="s">
        <v>539</v>
      </c>
      <c r="C26" s="125" t="s">
        <v>505</v>
      </c>
      <c r="D26" s="202">
        <v>0</v>
      </c>
      <c r="E26" s="202">
        <v>0</v>
      </c>
      <c r="F26" s="203">
        <v>0</v>
      </c>
      <c r="G26" s="203">
        <v>0</v>
      </c>
    </row>
    <row r="27" spans="2:7" ht="33" customHeight="1" x14ac:dyDescent="0.25">
      <c r="B27" s="216" t="s">
        <v>540</v>
      </c>
      <c r="C27" s="125" t="s">
        <v>507</v>
      </c>
      <c r="D27" s="202">
        <v>0</v>
      </c>
      <c r="E27" s="202">
        <v>0</v>
      </c>
      <c r="F27" s="203">
        <v>0</v>
      </c>
      <c r="G27" s="203">
        <v>0</v>
      </c>
    </row>
    <row r="28" spans="2:7" ht="33" customHeight="1" x14ac:dyDescent="0.25">
      <c r="B28" s="459" t="s">
        <v>448</v>
      </c>
      <c r="C28" s="460"/>
      <c r="D28" s="204">
        <v>8423822</v>
      </c>
      <c r="E28" s="204">
        <v>8849101</v>
      </c>
      <c r="F28" s="205">
        <v>1</v>
      </c>
      <c r="G28" s="205">
        <v>1</v>
      </c>
    </row>
    <row r="29" spans="2:7" ht="33" customHeight="1" x14ac:dyDescent="0.25">
      <c r="E29" s="199"/>
      <c r="G29" s="199"/>
    </row>
    <row r="30" spans="2:7" ht="33" customHeight="1" x14ac:dyDescent="0.25">
      <c r="B30" s="69" t="s">
        <v>1</v>
      </c>
      <c r="C30" s="22"/>
      <c r="D30" s="22"/>
      <c r="E30" s="22"/>
      <c r="F30" s="22"/>
      <c r="G30" s="22"/>
    </row>
    <row r="31" spans="2:7" ht="33" customHeight="1" x14ac:dyDescent="0.25">
      <c r="B31" s="196" t="s">
        <v>10</v>
      </c>
      <c r="C31" s="196" t="s">
        <v>7</v>
      </c>
      <c r="D31" s="32">
        <v>2019</v>
      </c>
      <c r="E31" s="32">
        <v>2021</v>
      </c>
      <c r="F31" s="32" t="s">
        <v>238</v>
      </c>
      <c r="G31" s="32" t="s">
        <v>207</v>
      </c>
    </row>
    <row r="32" spans="2:7" ht="33" customHeight="1" x14ac:dyDescent="0.25">
      <c r="B32" s="216" t="s">
        <v>508</v>
      </c>
      <c r="C32" s="125" t="s">
        <v>509</v>
      </c>
      <c r="D32" s="202">
        <v>1223327</v>
      </c>
      <c r="E32" s="202">
        <v>1230605</v>
      </c>
      <c r="F32" s="203">
        <v>0.21950440075706101</v>
      </c>
      <c r="G32" s="203">
        <v>0.230046758785943</v>
      </c>
    </row>
    <row r="33" spans="2:7" ht="33" customHeight="1" x14ac:dyDescent="0.25">
      <c r="B33" s="216" t="s">
        <v>512</v>
      </c>
      <c r="C33" s="125" t="s">
        <v>513</v>
      </c>
      <c r="D33" s="202">
        <v>1043384</v>
      </c>
      <c r="E33" s="202">
        <v>1089894</v>
      </c>
      <c r="F33" s="203">
        <v>0.18721681094221301</v>
      </c>
      <c r="G33" s="203">
        <v>0.20374253486719601</v>
      </c>
    </row>
    <row r="34" spans="2:7" ht="33" customHeight="1" x14ac:dyDescent="0.25">
      <c r="B34" s="216" t="s">
        <v>510</v>
      </c>
      <c r="C34" s="125" t="s">
        <v>511</v>
      </c>
      <c r="D34" s="202">
        <v>1058583</v>
      </c>
      <c r="E34" s="202">
        <v>860377</v>
      </c>
      <c r="F34" s="203">
        <v>0.189944002761822</v>
      </c>
      <c r="G34" s="203">
        <v>0.16083710060008899</v>
      </c>
    </row>
    <row r="35" spans="2:7" ht="33" customHeight="1" x14ac:dyDescent="0.25">
      <c r="B35" s="216" t="s">
        <v>516</v>
      </c>
      <c r="C35" s="125" t="s">
        <v>517</v>
      </c>
      <c r="D35" s="202">
        <v>656346</v>
      </c>
      <c r="E35" s="202">
        <v>635831</v>
      </c>
      <c r="F35" s="203">
        <v>0.117769684981443</v>
      </c>
      <c r="G35" s="203">
        <v>0.118860934813059</v>
      </c>
    </row>
    <row r="36" spans="2:7" ht="33" customHeight="1" x14ac:dyDescent="0.25">
      <c r="B36" s="216" t="s">
        <v>514</v>
      </c>
      <c r="C36" s="125" t="s">
        <v>515</v>
      </c>
      <c r="D36" s="202">
        <v>613157</v>
      </c>
      <c r="E36" s="202">
        <v>548608</v>
      </c>
      <c r="F36" s="203">
        <v>0.11002018254726401</v>
      </c>
      <c r="G36" s="203">
        <v>0.102555647217457</v>
      </c>
    </row>
    <row r="37" spans="2:7" ht="33" customHeight="1" x14ac:dyDescent="0.25">
      <c r="B37" s="216" t="s">
        <v>518</v>
      </c>
      <c r="C37" s="125" t="s">
        <v>519</v>
      </c>
      <c r="D37" s="202">
        <v>219736</v>
      </c>
      <c r="E37" s="202">
        <v>314699</v>
      </c>
      <c r="F37" s="203">
        <v>3.9427740093003399E-2</v>
      </c>
      <c r="G37" s="203">
        <v>5.8829181535242803E-2</v>
      </c>
    </row>
    <row r="38" spans="2:7" ht="33" customHeight="1" x14ac:dyDescent="0.25">
      <c r="B38" s="216" t="s">
        <v>521</v>
      </c>
      <c r="C38" s="125" t="s">
        <v>522</v>
      </c>
      <c r="D38" s="202">
        <v>189548</v>
      </c>
      <c r="E38" s="202">
        <v>161719</v>
      </c>
      <c r="F38" s="203">
        <v>3.4011037240818998E-2</v>
      </c>
      <c r="G38" s="203">
        <v>3.0231416079167499E-2</v>
      </c>
    </row>
    <row r="39" spans="2:7" ht="33" customHeight="1" x14ac:dyDescent="0.25">
      <c r="B39" s="216" t="s">
        <v>523</v>
      </c>
      <c r="C39" s="125" t="s">
        <v>66</v>
      </c>
      <c r="D39" s="202">
        <v>153559</v>
      </c>
      <c r="E39" s="202">
        <v>137512</v>
      </c>
      <c r="F39" s="203">
        <v>2.7553447504921801E-2</v>
      </c>
      <c r="G39" s="203">
        <v>2.5706209461340199E-2</v>
      </c>
    </row>
    <row r="40" spans="2:7" ht="33" customHeight="1" x14ac:dyDescent="0.25">
      <c r="B40" s="216" t="s">
        <v>526</v>
      </c>
      <c r="C40" s="125" t="s">
        <v>527</v>
      </c>
      <c r="D40" s="202">
        <v>78739</v>
      </c>
      <c r="E40" s="202">
        <v>75184</v>
      </c>
      <c r="F40" s="203">
        <v>1.4128321381944701E-2</v>
      </c>
      <c r="G40" s="203">
        <v>1.40547417835636E-2</v>
      </c>
    </row>
    <row r="41" spans="2:7" ht="33" customHeight="1" x14ac:dyDescent="0.25">
      <c r="B41" s="216" t="s">
        <v>524</v>
      </c>
      <c r="C41" s="125" t="s">
        <v>525</v>
      </c>
      <c r="D41" s="202">
        <v>105881</v>
      </c>
      <c r="E41" s="202">
        <v>73023</v>
      </c>
      <c r="F41" s="203">
        <v>1.8998473389828199E-2</v>
      </c>
      <c r="G41" s="203">
        <v>1.36507689037716E-2</v>
      </c>
    </row>
    <row r="42" spans="2:7" ht="33" customHeight="1" x14ac:dyDescent="0.25">
      <c r="B42" s="216" t="s">
        <v>530</v>
      </c>
      <c r="C42" s="125" t="s">
        <v>531</v>
      </c>
      <c r="D42" s="202">
        <v>66666</v>
      </c>
      <c r="E42" s="202">
        <v>63062</v>
      </c>
      <c r="F42" s="203">
        <v>1.1962034992173199E-2</v>
      </c>
      <c r="G42" s="203">
        <v>1.17886801228332E-2</v>
      </c>
    </row>
    <row r="43" spans="2:7" ht="33" customHeight="1" x14ac:dyDescent="0.25">
      <c r="B43" s="216" t="s">
        <v>528</v>
      </c>
      <c r="C43" s="125" t="s">
        <v>529</v>
      </c>
      <c r="D43" s="202">
        <v>63097</v>
      </c>
      <c r="E43" s="202">
        <v>57300</v>
      </c>
      <c r="F43" s="203">
        <v>1.1321641044927701E-2</v>
      </c>
      <c r="G43" s="203">
        <v>1.07115437353452E-2</v>
      </c>
    </row>
    <row r="44" spans="2:7" ht="33" customHeight="1" x14ac:dyDescent="0.25">
      <c r="B44" s="216" t="s">
        <v>520</v>
      </c>
      <c r="C44" s="125" t="s">
        <v>494</v>
      </c>
      <c r="D44" s="202">
        <v>24058</v>
      </c>
      <c r="E44" s="202">
        <v>26333</v>
      </c>
      <c r="F44" s="203">
        <v>4.3167827354528799E-3</v>
      </c>
      <c r="G44" s="203">
        <v>4.9226366698576999E-3</v>
      </c>
    </row>
    <row r="45" spans="2:7" ht="33" customHeight="1" x14ac:dyDescent="0.25">
      <c r="B45" s="216" t="s">
        <v>435</v>
      </c>
      <c r="C45" s="125" t="s">
        <v>532</v>
      </c>
      <c r="D45" s="202">
        <v>31287</v>
      </c>
      <c r="E45" s="202">
        <v>25638</v>
      </c>
      <c r="F45" s="203">
        <v>5.6138989709915398E-3</v>
      </c>
      <c r="G45" s="203">
        <v>4.7927148043068303E-3</v>
      </c>
    </row>
    <row r="46" spans="2:7" ht="33" customHeight="1" x14ac:dyDescent="0.25">
      <c r="B46" s="216" t="s">
        <v>425</v>
      </c>
      <c r="C46" s="125" t="s">
        <v>533</v>
      </c>
      <c r="D46" s="202">
        <v>7500</v>
      </c>
      <c r="E46" s="202">
        <v>21183</v>
      </c>
      <c r="F46" s="203">
        <v>1.3457423940434201E-3</v>
      </c>
      <c r="G46" s="203">
        <v>3.9599062992289403E-3</v>
      </c>
    </row>
    <row r="47" spans="2:7" ht="33" customHeight="1" x14ac:dyDescent="0.25">
      <c r="B47" s="216" t="s">
        <v>534</v>
      </c>
      <c r="C47" s="125" t="s">
        <v>535</v>
      </c>
      <c r="D47" s="202">
        <v>21292</v>
      </c>
      <c r="E47" s="202">
        <v>16786</v>
      </c>
      <c r="F47" s="203">
        <v>3.8204729405296699E-3</v>
      </c>
      <c r="G47" s="203">
        <v>3.13794019444162E-3</v>
      </c>
    </row>
    <row r="48" spans="2:7" ht="33" customHeight="1" x14ac:dyDescent="0.25">
      <c r="B48" s="216" t="s">
        <v>444</v>
      </c>
      <c r="C48" s="125" t="s">
        <v>536</v>
      </c>
      <c r="D48" s="202">
        <v>13757</v>
      </c>
      <c r="E48" s="202">
        <v>8736</v>
      </c>
      <c r="F48" s="203">
        <v>2.4684504153140501E-3</v>
      </c>
      <c r="G48" s="203">
        <v>1.63308980928405E-3</v>
      </c>
    </row>
    <row r="49" spans="2:13" ht="33" customHeight="1" x14ac:dyDescent="0.25">
      <c r="B49" s="216" t="s">
        <v>537</v>
      </c>
      <c r="C49" s="125" t="s">
        <v>538</v>
      </c>
      <c r="D49" s="202">
        <v>3215</v>
      </c>
      <c r="E49" s="202">
        <v>2879</v>
      </c>
      <c r="F49" s="203">
        <v>5.7687490624661302E-4</v>
      </c>
      <c r="G49" s="203">
        <v>5.3819431787188396E-4</v>
      </c>
    </row>
    <row r="50" spans="2:13" ht="33" customHeight="1" x14ac:dyDescent="0.25">
      <c r="B50" s="216" t="s">
        <v>539</v>
      </c>
      <c r="C50" s="125" t="s">
        <v>505</v>
      </c>
      <c r="D50" s="202">
        <v>0</v>
      </c>
      <c r="E50" s="202">
        <v>0</v>
      </c>
      <c r="F50" s="203">
        <v>0</v>
      </c>
      <c r="G50" s="203">
        <v>0</v>
      </c>
    </row>
    <row r="51" spans="2:13" ht="33" customHeight="1" x14ac:dyDescent="0.25">
      <c r="B51" s="216" t="s">
        <v>540</v>
      </c>
      <c r="C51" s="125" t="s">
        <v>507</v>
      </c>
      <c r="D51" s="202">
        <v>0</v>
      </c>
      <c r="E51" s="202">
        <v>0</v>
      </c>
      <c r="F51" s="203">
        <v>0</v>
      </c>
      <c r="G51" s="203">
        <v>0</v>
      </c>
    </row>
    <row r="52" spans="2:13" ht="33" customHeight="1" x14ac:dyDescent="0.25">
      <c r="B52" s="459" t="s">
        <v>448</v>
      </c>
      <c r="C52" s="460"/>
      <c r="D52" s="204">
        <v>5573132</v>
      </c>
      <c r="E52" s="204">
        <v>5349369</v>
      </c>
      <c r="F52" s="205">
        <v>1</v>
      </c>
      <c r="G52" s="205">
        <v>1</v>
      </c>
    </row>
    <row r="53" spans="2:13" ht="33" customHeight="1" x14ac:dyDescent="0.25">
      <c r="B53" s="100"/>
      <c r="C53" s="100"/>
      <c r="D53" s="207"/>
      <c r="E53" s="207"/>
      <c r="F53" s="208"/>
      <c r="G53" s="208"/>
      <c r="H53" s="451"/>
      <c r="I53" s="451"/>
      <c r="J53" s="451"/>
      <c r="K53" s="451"/>
      <c r="L53" s="451"/>
      <c r="M53" s="451"/>
    </row>
    <row r="54" spans="2:13" ht="33" customHeight="1" x14ac:dyDescent="0.25">
      <c r="B54" s="135" t="s">
        <v>338</v>
      </c>
      <c r="C54" s="226"/>
      <c r="D54" s="226"/>
      <c r="E54" s="226"/>
      <c r="F54" s="226"/>
      <c r="G54" s="226"/>
      <c r="H54" s="451"/>
      <c r="I54" s="451"/>
      <c r="J54" s="451"/>
      <c r="K54" s="451"/>
      <c r="L54" s="451"/>
      <c r="M54" s="451"/>
    </row>
    <row r="55" spans="2:13" ht="33" customHeight="1" x14ac:dyDescent="0.25">
      <c r="B55" s="197"/>
      <c r="C55" s="232"/>
      <c r="D55" s="232"/>
      <c r="E55" s="232"/>
      <c r="F55" s="232"/>
      <c r="G55" s="232"/>
      <c r="H55" s="210"/>
      <c r="I55" s="210"/>
    </row>
    <row r="56" spans="2:13" ht="33" customHeight="1" x14ac:dyDescent="0.25">
      <c r="B56" s="197"/>
      <c r="C56" s="217"/>
      <c r="D56" s="218"/>
      <c r="E56" s="219">
        <v>2019</v>
      </c>
      <c r="F56" s="218"/>
      <c r="G56" s="219">
        <v>2021</v>
      </c>
      <c r="H56" s="48"/>
      <c r="I56" s="210"/>
    </row>
    <row r="57" spans="2:13" ht="33" customHeight="1" x14ac:dyDescent="0.25">
      <c r="B57" s="197"/>
      <c r="C57" s="220" t="str">
        <f>+C8</f>
        <v>Servicios ambulatorios generales y especializados en centros ambulatorios</v>
      </c>
      <c r="D57" s="221">
        <f>+D8</f>
        <v>2178430</v>
      </c>
      <c r="E57" s="222">
        <f>+F8</f>
        <v>0.25860351750072602</v>
      </c>
      <c r="F57" s="221">
        <f>+E8</f>
        <v>2249296</v>
      </c>
      <c r="G57" s="222">
        <f>+G8</f>
        <v>0.25418356056733898</v>
      </c>
      <c r="H57" s="48"/>
      <c r="I57" s="210"/>
    </row>
    <row r="58" spans="2:13" ht="33" customHeight="1" x14ac:dyDescent="0.25">
      <c r="B58" s="197"/>
      <c r="C58" s="220" t="str">
        <f t="shared" ref="C58:D62" si="0">+C9</f>
        <v>Servicios ambulatorios generales y especializados en hospitales y clínicas</v>
      </c>
      <c r="D58" s="221">
        <f t="shared" si="0"/>
        <v>1686709</v>
      </c>
      <c r="E58" s="222">
        <f t="shared" ref="E58:E62" si="1">+F9</f>
        <v>0.20023084533362601</v>
      </c>
      <c r="F58" s="221">
        <f t="shared" ref="F58:F62" si="2">+E9</f>
        <v>1467318</v>
      </c>
      <c r="G58" s="222">
        <f t="shared" ref="G58:G62" si="3">+G9</f>
        <v>0.165815487923576</v>
      </c>
      <c r="H58" s="48"/>
      <c r="I58" s="210"/>
    </row>
    <row r="59" spans="2:13" ht="33" customHeight="1" x14ac:dyDescent="0.25">
      <c r="B59" s="197"/>
      <c r="C59" s="220" t="str">
        <f t="shared" si="0"/>
        <v>Productos farmacéuticos</v>
      </c>
      <c r="D59" s="221">
        <f t="shared" si="0"/>
        <v>1120738</v>
      </c>
      <c r="E59" s="222">
        <f t="shared" si="1"/>
        <v>0.13304388435558101</v>
      </c>
      <c r="F59" s="221">
        <f t="shared" si="2"/>
        <v>1236615</v>
      </c>
      <c r="G59" s="222">
        <f t="shared" si="3"/>
        <v>0.13974470401004599</v>
      </c>
      <c r="H59" s="48"/>
      <c r="I59" s="210"/>
    </row>
    <row r="60" spans="2:13" ht="33" customHeight="1" x14ac:dyDescent="0.25">
      <c r="B60" s="197"/>
      <c r="C60" s="220" t="str">
        <f t="shared" si="0"/>
        <v>Servicios con internación en hospitales y clínicas básicas y generales</v>
      </c>
      <c r="D60" s="221">
        <f t="shared" si="0"/>
        <v>1129091</v>
      </c>
      <c r="E60" s="222">
        <f t="shared" si="1"/>
        <v>0.13403547700794199</v>
      </c>
      <c r="F60" s="221">
        <f t="shared" si="2"/>
        <v>1118457</v>
      </c>
      <c r="G60" s="222">
        <f t="shared" si="3"/>
        <v>0.126392161192419</v>
      </c>
      <c r="H60" s="48"/>
      <c r="I60" s="210"/>
    </row>
    <row r="61" spans="2:13" ht="33" customHeight="1" x14ac:dyDescent="0.25">
      <c r="B61" s="197"/>
      <c r="C61" s="220" t="str">
        <f t="shared" si="0"/>
        <v>Servicios con internación en hospitales y clínicas especializados y de especialidades</v>
      </c>
      <c r="D61" s="221">
        <f t="shared" si="0"/>
        <v>946806</v>
      </c>
      <c r="E61" s="222">
        <f t="shared" si="1"/>
        <v>0.11239624958837</v>
      </c>
      <c r="F61" s="221">
        <f t="shared" si="2"/>
        <v>975146</v>
      </c>
      <c r="G61" s="222">
        <f t="shared" si="3"/>
        <v>0.110197182742066</v>
      </c>
      <c r="H61" s="48"/>
      <c r="I61" s="210"/>
    </row>
    <row r="62" spans="2:13" ht="33" customHeight="1" x14ac:dyDescent="0.25">
      <c r="B62" s="197"/>
      <c r="C62" s="220" t="str">
        <f t="shared" si="0"/>
        <v>Otros servicios de salud humana n.c.p</v>
      </c>
      <c r="D62" s="221">
        <f t="shared" si="0"/>
        <v>300409</v>
      </c>
      <c r="E62" s="222">
        <f t="shared" si="1"/>
        <v>3.5661840907844397E-2</v>
      </c>
      <c r="F62" s="221">
        <f t="shared" si="2"/>
        <v>450286</v>
      </c>
      <c r="G62" s="222">
        <f t="shared" si="3"/>
        <v>5.0884943001554599E-2</v>
      </c>
      <c r="H62" s="48"/>
      <c r="I62" s="210"/>
    </row>
    <row r="63" spans="2:13" ht="33" customHeight="1" x14ac:dyDescent="0.25">
      <c r="B63" s="197"/>
      <c r="C63" s="220" t="str">
        <f>+C15</f>
        <v>Servicios de medicina prepagada</v>
      </c>
      <c r="D63" s="221">
        <f>+D15</f>
        <v>232400</v>
      </c>
      <c r="E63" s="222">
        <f>+F15</f>
        <v>2.7588427200859699E-2</v>
      </c>
      <c r="F63" s="221">
        <f>+E15</f>
        <v>207083</v>
      </c>
      <c r="G63" s="222">
        <f>+G15</f>
        <v>2.3401586217628199E-2</v>
      </c>
      <c r="H63" s="48"/>
      <c r="I63" s="210"/>
    </row>
    <row r="64" spans="2:13" ht="33" customHeight="1" x14ac:dyDescent="0.25">
      <c r="B64" s="197"/>
      <c r="C64" s="220" t="str">
        <f t="shared" ref="C64:D64" si="4">+C16</f>
        <v xml:space="preserve">Servicios de rectoría y administración de la salud </v>
      </c>
      <c r="D64" s="221">
        <f t="shared" si="4"/>
        <v>219594</v>
      </c>
      <c r="E64" s="222">
        <f t="shared" ref="E64:E68" si="5">+F16</f>
        <v>2.6068214641762399E-2</v>
      </c>
      <c r="F64" s="221">
        <f t="shared" ref="F64:F68" si="6">+E16</f>
        <v>206897</v>
      </c>
      <c r="G64" s="222">
        <f t="shared" ref="G64:G68" si="7">+G16</f>
        <v>2.3380567133316699E-2</v>
      </c>
      <c r="H64" s="48"/>
      <c r="I64" s="210"/>
    </row>
    <row r="65" spans="2:9" ht="33" customHeight="1" x14ac:dyDescent="0.25">
      <c r="B65" s="197"/>
      <c r="C65" s="220" t="str">
        <f t="shared" ref="C65:D65" si="8">+C17</f>
        <v>Servicios odontológicos en centros de atención ambulatoria</v>
      </c>
      <c r="D65" s="221">
        <f t="shared" si="8"/>
        <v>197101</v>
      </c>
      <c r="E65" s="222">
        <f t="shared" si="5"/>
        <v>2.3398049009107701E-2</v>
      </c>
      <c r="F65" s="221">
        <f t="shared" si="6"/>
        <v>144597</v>
      </c>
      <c r="G65" s="222">
        <f t="shared" si="7"/>
        <v>1.6340303947259702E-2</v>
      </c>
      <c r="H65" s="48"/>
      <c r="I65" s="210"/>
    </row>
    <row r="66" spans="2:9" ht="33" customHeight="1" x14ac:dyDescent="0.25">
      <c r="B66" s="197"/>
      <c r="C66" s="220" t="str">
        <f t="shared" ref="C66:D66" si="9">+C18</f>
        <v>Servicios de seguros de enfermedad y accidentes</v>
      </c>
      <c r="D66" s="221">
        <f t="shared" si="9"/>
        <v>96540</v>
      </c>
      <c r="E66" s="222">
        <f t="shared" si="5"/>
        <v>1.1460356118635899E-2</v>
      </c>
      <c r="F66" s="221">
        <f t="shared" si="6"/>
        <v>96274</v>
      </c>
      <c r="G66" s="222">
        <f t="shared" si="7"/>
        <v>1.08795232419655E-2</v>
      </c>
      <c r="H66" s="48"/>
      <c r="I66" s="210"/>
    </row>
    <row r="67" spans="2:9" ht="33" customHeight="1" x14ac:dyDescent="0.25">
      <c r="B67" s="197"/>
      <c r="C67" s="220" t="str">
        <f t="shared" ref="C67:D67" si="10">+C19</f>
        <v>Aparatos médicos, quirúrgicos y aparatos ortopédicos</v>
      </c>
      <c r="D67" s="221">
        <f t="shared" si="10"/>
        <v>91427</v>
      </c>
      <c r="E67" s="222">
        <f t="shared" si="5"/>
        <v>1.08533869780249E-2</v>
      </c>
      <c r="F67" s="221">
        <f t="shared" si="6"/>
        <v>84002</v>
      </c>
      <c r="G67" s="222">
        <f t="shared" si="7"/>
        <v>9.4927157007248502E-3</v>
      </c>
      <c r="H67" s="48"/>
      <c r="I67" s="210"/>
    </row>
    <row r="68" spans="2:9" ht="33" customHeight="1" x14ac:dyDescent="0.25">
      <c r="B68" s="197"/>
      <c r="C68" s="220" t="str">
        <f>+C20</f>
        <v>Artículos ópticos</v>
      </c>
      <c r="D68" s="221">
        <f t="shared" ref="D68" si="11">+D20</f>
        <v>75228</v>
      </c>
      <c r="E68" s="222">
        <f t="shared" si="5"/>
        <v>8.9303881302335193E-3</v>
      </c>
      <c r="F68" s="221">
        <f t="shared" si="6"/>
        <v>72081</v>
      </c>
      <c r="G68" s="222">
        <f t="shared" si="7"/>
        <v>8.1455732056849601E-3</v>
      </c>
      <c r="H68" s="48"/>
      <c r="I68" s="210"/>
    </row>
    <row r="69" spans="2:9" ht="33" customHeight="1" x14ac:dyDescent="0.25">
      <c r="B69" s="197"/>
      <c r="C69" s="220" t="s">
        <v>9</v>
      </c>
      <c r="D69" s="221">
        <f>D21+D22+D23+D24+D25+D14+D27+D26</f>
        <v>149349</v>
      </c>
      <c r="E69" s="222">
        <f>F21+F22+F23+F24+F25+F14+F27+F26</f>
        <v>1.7729363227285678E-2</v>
      </c>
      <c r="F69" s="221">
        <f>E21+E22+E23+E24+E25+E14+E27+E26</f>
        <v>541049</v>
      </c>
      <c r="G69" s="222">
        <f>G21+G22+G23+G24+G25+G14+G27+G26</f>
        <v>6.1141691116419615E-2</v>
      </c>
      <c r="H69" s="48"/>
      <c r="I69" s="210"/>
    </row>
    <row r="70" spans="2:9" ht="33" customHeight="1" x14ac:dyDescent="0.25">
      <c r="B70" s="197"/>
      <c r="C70" s="220"/>
      <c r="D70" s="221">
        <f>+SUM(D57:D69)</f>
        <v>8423822</v>
      </c>
      <c r="E70" s="222">
        <f>+SUM(E57:E69)</f>
        <v>0.99999999999999933</v>
      </c>
      <c r="F70" s="221">
        <f>+SUM(F57:F69)</f>
        <v>8849101</v>
      </c>
      <c r="G70" s="222">
        <f>+SUM(G57:G69)</f>
        <v>1.0000000000000002</v>
      </c>
      <c r="H70" s="48"/>
      <c r="I70" s="210"/>
    </row>
    <row r="71" spans="2:9" ht="33.75" customHeight="1" x14ac:dyDescent="0.25">
      <c r="B71" s="197"/>
      <c r="C71" s="220"/>
      <c r="D71" s="224">
        <f>+D70-D28</f>
        <v>0</v>
      </c>
      <c r="E71" s="222"/>
      <c r="F71" s="224">
        <f>+F70-E28</f>
        <v>0</v>
      </c>
      <c r="G71" s="222"/>
      <c r="H71" s="48"/>
    </row>
    <row r="72" spans="2:9" ht="33" customHeight="1" x14ac:dyDescent="0.25">
      <c r="B72" s="135" t="s">
        <v>307</v>
      </c>
      <c r="C72" s="226"/>
      <c r="D72" s="226"/>
      <c r="E72" s="226"/>
      <c r="F72" s="226"/>
      <c r="G72" s="226"/>
      <c r="H72" s="226"/>
      <c r="I72" s="226"/>
    </row>
    <row r="73" spans="2:9" ht="33" customHeight="1" x14ac:dyDescent="0.25">
      <c r="B73" s="197"/>
      <c r="C73" s="228"/>
      <c r="D73" s="229"/>
      <c r="E73" s="230"/>
      <c r="F73" s="229"/>
      <c r="G73" s="230"/>
      <c r="H73" s="198"/>
      <c r="I73" s="197"/>
    </row>
    <row r="74" spans="2:9" ht="40.5" customHeight="1" x14ac:dyDescent="0.25">
      <c r="B74" s="198"/>
      <c r="C74" s="220"/>
      <c r="D74" s="221"/>
      <c r="E74" s="219">
        <v>2019</v>
      </c>
      <c r="F74" s="218"/>
      <c r="G74" s="219">
        <v>2021</v>
      </c>
      <c r="H74" s="198"/>
      <c r="I74" s="197"/>
    </row>
    <row r="75" spans="2:9" ht="24.75" customHeight="1" x14ac:dyDescent="0.25">
      <c r="B75" s="198"/>
      <c r="C75" s="198" t="str">
        <f>+C32</f>
        <v>Servicios ambulatorios generales y especializados en centros ambulatorios</v>
      </c>
      <c r="D75" s="224">
        <f>+D32</f>
        <v>1223327</v>
      </c>
      <c r="E75" s="231">
        <f>+F32</f>
        <v>0.21950440075706101</v>
      </c>
      <c r="F75" s="224">
        <f>E32</f>
        <v>1230605</v>
      </c>
      <c r="G75" s="222">
        <f t="shared" ref="G75:G86" si="12">+G32</f>
        <v>0.230046758785943</v>
      </c>
      <c r="H75" s="198"/>
      <c r="I75" s="197"/>
    </row>
    <row r="76" spans="2:9" ht="25.5" customHeight="1" x14ac:dyDescent="0.25">
      <c r="B76" s="198"/>
      <c r="C76" s="198" t="str">
        <f t="shared" ref="C76:C86" si="13">+C33</f>
        <v>Productos farmacéuticos</v>
      </c>
      <c r="D76" s="224">
        <f t="shared" ref="D76:D86" si="14">+D33</f>
        <v>1043384</v>
      </c>
      <c r="E76" s="231">
        <f t="shared" ref="E76:E86" si="15">+F33</f>
        <v>0.18721681094221301</v>
      </c>
      <c r="F76" s="224">
        <f t="shared" ref="F76:F86" si="16">E33</f>
        <v>1089894</v>
      </c>
      <c r="G76" s="222">
        <f t="shared" si="12"/>
        <v>0.20374253486719601</v>
      </c>
      <c r="H76" s="198"/>
      <c r="I76" s="197"/>
    </row>
    <row r="77" spans="2:9" ht="19.5" customHeight="1" x14ac:dyDescent="0.25">
      <c r="B77" s="198"/>
      <c r="C77" s="198" t="str">
        <f t="shared" si="13"/>
        <v>Servicios ambulatorios generales y especializados en hospitales y clínicas</v>
      </c>
      <c r="D77" s="224">
        <f t="shared" si="14"/>
        <v>1058583</v>
      </c>
      <c r="E77" s="231">
        <f t="shared" si="15"/>
        <v>0.189944002761822</v>
      </c>
      <c r="F77" s="224">
        <f t="shared" si="16"/>
        <v>860377</v>
      </c>
      <c r="G77" s="222">
        <f t="shared" si="12"/>
        <v>0.16083710060008899</v>
      </c>
      <c r="H77" s="198"/>
      <c r="I77" s="197"/>
    </row>
    <row r="78" spans="2:9" ht="18.75" customHeight="1" x14ac:dyDescent="0.25">
      <c r="B78" s="198"/>
      <c r="C78" s="198" t="str">
        <f t="shared" si="13"/>
        <v>Servicios con internación en hospitales y clínicas especializados y de especialidades</v>
      </c>
      <c r="D78" s="224">
        <f t="shared" si="14"/>
        <v>656346</v>
      </c>
      <c r="E78" s="231">
        <f t="shared" si="15"/>
        <v>0.117769684981443</v>
      </c>
      <c r="F78" s="224">
        <f t="shared" si="16"/>
        <v>635831</v>
      </c>
      <c r="G78" s="222">
        <f t="shared" si="12"/>
        <v>0.118860934813059</v>
      </c>
      <c r="H78" s="198"/>
      <c r="I78" s="197"/>
    </row>
    <row r="79" spans="2:9" ht="19.5" customHeight="1" x14ac:dyDescent="0.25">
      <c r="B79" s="198"/>
      <c r="C79" s="198" t="str">
        <f t="shared" si="13"/>
        <v>Servicios con internación en hospitales y clínicas básicas y generales</v>
      </c>
      <c r="D79" s="224">
        <f t="shared" si="14"/>
        <v>613157</v>
      </c>
      <c r="E79" s="231">
        <f t="shared" si="15"/>
        <v>0.11002018254726401</v>
      </c>
      <c r="F79" s="224">
        <f t="shared" si="16"/>
        <v>548608</v>
      </c>
      <c r="G79" s="222">
        <f t="shared" si="12"/>
        <v>0.102555647217457</v>
      </c>
      <c r="H79" s="198"/>
      <c r="I79" s="197"/>
    </row>
    <row r="80" spans="2:9" ht="22.5" customHeight="1" x14ac:dyDescent="0.25">
      <c r="B80" s="198"/>
      <c r="C80" s="198" t="str">
        <f t="shared" si="13"/>
        <v>Otros servicios de salud humana n.c.p</v>
      </c>
      <c r="D80" s="224">
        <f t="shared" si="14"/>
        <v>219736</v>
      </c>
      <c r="E80" s="231">
        <f t="shared" si="15"/>
        <v>3.9427740093003399E-2</v>
      </c>
      <c r="F80" s="224">
        <f t="shared" si="16"/>
        <v>314699</v>
      </c>
      <c r="G80" s="222">
        <f t="shared" si="12"/>
        <v>5.8829181535242803E-2</v>
      </c>
      <c r="H80" s="198"/>
      <c r="I80" s="197"/>
    </row>
    <row r="81" spans="2:9" ht="23.25" customHeight="1" x14ac:dyDescent="0.25">
      <c r="B81" s="198"/>
      <c r="C81" s="198" t="str">
        <f t="shared" si="13"/>
        <v>Servicios de medicina prepagada</v>
      </c>
      <c r="D81" s="224">
        <f t="shared" si="14"/>
        <v>189548</v>
      </c>
      <c r="E81" s="231">
        <f t="shared" si="15"/>
        <v>3.4011037240818998E-2</v>
      </c>
      <c r="F81" s="224">
        <f t="shared" si="16"/>
        <v>161719</v>
      </c>
      <c r="G81" s="222">
        <f t="shared" si="12"/>
        <v>3.0231416079167499E-2</v>
      </c>
      <c r="H81" s="198"/>
      <c r="I81" s="197"/>
    </row>
    <row r="82" spans="2:9" ht="23.25" customHeight="1" x14ac:dyDescent="0.25">
      <c r="B82" s="198"/>
      <c r="C82" s="198" t="str">
        <f t="shared" si="13"/>
        <v xml:space="preserve">Servicios de rectoría y administración de la salud </v>
      </c>
      <c r="D82" s="224">
        <f t="shared" si="14"/>
        <v>153559</v>
      </c>
      <c r="E82" s="231">
        <f t="shared" si="15"/>
        <v>2.7553447504921801E-2</v>
      </c>
      <c r="F82" s="224">
        <f t="shared" si="16"/>
        <v>137512</v>
      </c>
      <c r="G82" s="222">
        <f t="shared" si="12"/>
        <v>2.5706209461340199E-2</v>
      </c>
      <c r="H82" s="198"/>
      <c r="I82" s="197"/>
    </row>
    <row r="83" spans="2:9" ht="21" customHeight="1" x14ac:dyDescent="0.25">
      <c r="B83" s="198"/>
      <c r="C83" s="198" t="str">
        <f t="shared" si="13"/>
        <v>Servicios de seguros de enfermedad y accidentes</v>
      </c>
      <c r="D83" s="224">
        <f t="shared" si="14"/>
        <v>78739</v>
      </c>
      <c r="E83" s="231">
        <f t="shared" si="15"/>
        <v>1.4128321381944701E-2</v>
      </c>
      <c r="F83" s="224">
        <f t="shared" si="16"/>
        <v>75184</v>
      </c>
      <c r="G83" s="222">
        <f t="shared" si="12"/>
        <v>1.40547417835636E-2</v>
      </c>
      <c r="H83" s="198"/>
      <c r="I83" s="197"/>
    </row>
    <row r="84" spans="2:9" ht="24.75" customHeight="1" x14ac:dyDescent="0.25">
      <c r="B84" s="198"/>
      <c r="C84" s="198" t="str">
        <f t="shared" si="13"/>
        <v>Servicios odontológicos en centros de atención ambulatoria</v>
      </c>
      <c r="D84" s="224">
        <f t="shared" si="14"/>
        <v>105881</v>
      </c>
      <c r="E84" s="231">
        <f t="shared" si="15"/>
        <v>1.8998473389828199E-2</v>
      </c>
      <c r="F84" s="224">
        <f t="shared" si="16"/>
        <v>73023</v>
      </c>
      <c r="G84" s="222">
        <f t="shared" si="12"/>
        <v>1.36507689037716E-2</v>
      </c>
      <c r="H84" s="198"/>
      <c r="I84" s="197"/>
    </row>
    <row r="85" spans="2:9" ht="25.5" customHeight="1" x14ac:dyDescent="0.25">
      <c r="B85" s="198"/>
      <c r="C85" s="198" t="str">
        <f t="shared" si="13"/>
        <v>Artículos ópticos</v>
      </c>
      <c r="D85" s="224">
        <f t="shared" si="14"/>
        <v>66666</v>
      </c>
      <c r="E85" s="231">
        <f t="shared" si="15"/>
        <v>1.1962034992173199E-2</v>
      </c>
      <c r="F85" s="224">
        <f t="shared" si="16"/>
        <v>63062</v>
      </c>
      <c r="G85" s="222">
        <f t="shared" si="12"/>
        <v>1.17886801228332E-2</v>
      </c>
      <c r="H85" s="198"/>
      <c r="I85" s="197"/>
    </row>
    <row r="86" spans="2:9" ht="25.5" customHeight="1" x14ac:dyDescent="0.25">
      <c r="B86" s="198"/>
      <c r="C86" s="198" t="str">
        <f t="shared" si="13"/>
        <v>Aparatos médicos, quirúrgicos y aparatos ortopédicos</v>
      </c>
      <c r="D86" s="224">
        <f t="shared" si="14"/>
        <v>63097</v>
      </c>
      <c r="E86" s="231">
        <f t="shared" si="15"/>
        <v>1.1321641044927701E-2</v>
      </c>
      <c r="F86" s="224">
        <f t="shared" si="16"/>
        <v>57300</v>
      </c>
      <c r="G86" s="222">
        <f t="shared" si="12"/>
        <v>1.07115437353452E-2</v>
      </c>
      <c r="H86" s="198"/>
      <c r="I86" s="197"/>
    </row>
    <row r="87" spans="2:9" ht="23.25" customHeight="1" x14ac:dyDescent="0.25">
      <c r="B87" s="198"/>
      <c r="C87" s="220" t="s">
        <v>9</v>
      </c>
      <c r="D87" s="221">
        <f>+D44+D45+D46+D47+D48+D49+D51+D50</f>
        <v>101109</v>
      </c>
      <c r="E87" s="231">
        <f>F44+F45+F46+F47+F48+F49+F51+F50</f>
        <v>1.8142222362578175E-2</v>
      </c>
      <c r="F87" s="221">
        <f>+E44+E45+E46+E47+E48+E49+E51+E50</f>
        <v>101555</v>
      </c>
      <c r="G87" s="222">
        <f t="shared" ref="G87" si="17">+G44+G45+G46+G47+G48+G49+G51+G50</f>
        <v>1.8984482094991026E-2</v>
      </c>
      <c r="H87" s="198"/>
      <c r="I87" s="197"/>
    </row>
    <row r="88" spans="2:9" ht="26.25" customHeight="1" x14ac:dyDescent="0.25">
      <c r="B88" s="198"/>
      <c r="C88" s="220"/>
      <c r="D88" s="221">
        <f>+SUM(D75:D87)</f>
        <v>5573132</v>
      </c>
      <c r="E88" s="222">
        <f>+SUM(E75:E87)</f>
        <v>0.99999999999999933</v>
      </c>
      <c r="F88" s="221">
        <f>+SUM(F75:F87)</f>
        <v>5349369</v>
      </c>
      <c r="G88" s="222">
        <f>+SUM(G75:G87)</f>
        <v>0.99999999999999911</v>
      </c>
      <c r="H88" s="198"/>
      <c r="I88" s="197"/>
    </row>
    <row r="89" spans="2:9" ht="16.5" customHeight="1" x14ac:dyDescent="0.25">
      <c r="B89" s="198"/>
      <c r="C89" s="220"/>
      <c r="D89" s="224">
        <f>+D88-D52</f>
        <v>0</v>
      </c>
      <c r="E89" s="222"/>
      <c r="F89" s="224">
        <f>+F88-E52</f>
        <v>0</v>
      </c>
      <c r="G89" s="222"/>
      <c r="H89" s="198"/>
      <c r="I89" s="197"/>
    </row>
    <row r="90" spans="2:9" ht="16.5" customHeight="1" x14ac:dyDescent="0.25">
      <c r="B90" s="198"/>
      <c r="C90" s="220"/>
      <c r="D90" s="221"/>
      <c r="E90" s="222"/>
      <c r="F90" s="221"/>
      <c r="G90" s="222"/>
      <c r="H90" s="198"/>
      <c r="I90" s="197"/>
    </row>
    <row r="91" spans="2:9" ht="16.5" customHeight="1" x14ac:dyDescent="0.25">
      <c r="B91" s="197"/>
      <c r="C91" s="228"/>
      <c r="D91" s="229"/>
      <c r="E91" s="230"/>
      <c r="F91" s="229"/>
      <c r="G91" s="230"/>
      <c r="H91" s="198"/>
      <c r="I91" s="197"/>
    </row>
    <row r="92" spans="2:9" ht="16.5" customHeight="1" x14ac:dyDescent="0.25">
      <c r="B92" s="197"/>
      <c r="C92" s="228"/>
      <c r="D92" s="229"/>
      <c r="E92" s="230"/>
      <c r="F92" s="229"/>
      <c r="G92" s="230"/>
      <c r="H92" s="198"/>
      <c r="I92" s="197"/>
    </row>
    <row r="93" spans="2:9" ht="16.5" customHeight="1" x14ac:dyDescent="0.25">
      <c r="B93" s="197"/>
      <c r="C93" s="197"/>
      <c r="D93" s="227"/>
      <c r="E93" s="227"/>
      <c r="F93" s="227"/>
      <c r="G93" s="227"/>
      <c r="H93" s="195"/>
      <c r="I93" s="197"/>
    </row>
    <row r="94" spans="2:9" ht="27.75" customHeight="1" x14ac:dyDescent="0.25">
      <c r="B94" s="197"/>
      <c r="C94" s="195"/>
      <c r="D94" s="195"/>
      <c r="E94" s="195"/>
      <c r="F94" s="195"/>
      <c r="G94" s="195"/>
      <c r="H94" s="195"/>
      <c r="I94" s="197"/>
    </row>
    <row r="95" spans="2:9" ht="27.75" customHeight="1" x14ac:dyDescent="0.25">
      <c r="B95" s="197"/>
      <c r="C95" s="195"/>
      <c r="D95" s="195"/>
      <c r="E95" s="195"/>
      <c r="F95" s="195"/>
      <c r="G95" s="195"/>
      <c r="H95" s="195"/>
      <c r="I95" s="197"/>
    </row>
    <row r="96" spans="2:9" ht="27.75" customHeight="1" x14ac:dyDescent="0.25">
      <c r="B96" s="197"/>
      <c r="C96" s="195"/>
      <c r="D96" s="225"/>
      <c r="E96" s="195"/>
      <c r="F96" s="225"/>
      <c r="G96" s="195"/>
      <c r="H96" s="195"/>
      <c r="I96" s="197"/>
    </row>
    <row r="97" spans="2:7" x14ac:dyDescent="0.25">
      <c r="B97" s="451" t="s">
        <v>83</v>
      </c>
      <c r="C97" s="451"/>
      <c r="D97" s="451"/>
      <c r="E97" s="451"/>
      <c r="F97" s="451"/>
      <c r="G97" s="451"/>
    </row>
    <row r="98" spans="2:7" ht="19.5" customHeight="1" x14ac:dyDescent="0.25">
      <c r="B98" s="451"/>
      <c r="C98" s="451"/>
      <c r="D98" s="451"/>
      <c r="E98" s="451"/>
      <c r="F98" s="451"/>
      <c r="G98" s="451"/>
    </row>
    <row r="99" spans="2:7" ht="16.5" customHeight="1" x14ac:dyDescent="0.25">
      <c r="B99" s="19" t="s">
        <v>205</v>
      </c>
      <c r="C99" s="223"/>
      <c r="D99" s="223"/>
      <c r="E99" s="223"/>
      <c r="F99" s="223"/>
      <c r="G99" s="223"/>
    </row>
    <row r="100" spans="2:7" x14ac:dyDescent="0.25">
      <c r="B100" s="19" t="s">
        <v>15</v>
      </c>
    </row>
  </sheetData>
  <mergeCells count="6">
    <mergeCell ref="H53:M54"/>
    <mergeCell ref="B3:G3"/>
    <mergeCell ref="B97:G98"/>
    <mergeCell ref="B4:G4"/>
    <mergeCell ref="B28:C28"/>
    <mergeCell ref="B52:C52"/>
  </mergeCells>
  <conditionalFormatting sqref="F89">
    <cfRule type="cellIs" dxfId="16" priority="4" operator="notEqual">
      <formula>0</formula>
    </cfRule>
  </conditionalFormatting>
  <conditionalFormatting sqref="D89">
    <cfRule type="cellIs" dxfId="15" priority="3" operator="notEqual">
      <formula>0</formula>
    </cfRule>
  </conditionalFormatting>
  <conditionalFormatting sqref="F71">
    <cfRule type="cellIs" dxfId="14" priority="2" operator="notEqual">
      <formula>0</formula>
    </cfRule>
  </conditionalFormatting>
  <conditionalFormatting sqref="D71">
    <cfRule type="cellIs" dxfId="13" priority="1" operator="notEqual">
      <formula>0</formula>
    </cfRule>
  </conditionalFormatting>
  <hyperlinks>
    <hyperlink ref="B2" location="Indice!A1" display="Índice"/>
    <hyperlink ref="G2" location="'2.1.4'!A1" display="Siguiente"/>
    <hyperlink ref="F2" location="'2.1.2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showGridLines="0" zoomScale="70" zoomScaleNormal="70" zoomScaleSheetLayoutView="85" workbookViewId="0">
      <pane ySplit="5" topLeftCell="A6" activePane="bottomLeft" state="frozen"/>
      <selection pane="bottomLeft" activeCell="B2" sqref="B2"/>
    </sheetView>
  </sheetViews>
  <sheetFormatPr baseColWidth="10" defaultRowHeight="15" x14ac:dyDescent="0.25"/>
  <cols>
    <col min="1" max="1" width="5" customWidth="1"/>
    <col min="2" max="2" width="52.7109375" customWidth="1"/>
    <col min="3" max="17" width="16" customWidth="1"/>
  </cols>
  <sheetData>
    <row r="1" spans="2:17" ht="78" customHeight="1" x14ac:dyDescent="0.25"/>
    <row r="2" spans="2:17" ht="33" customHeight="1" x14ac:dyDescent="0.25">
      <c r="B2" s="38" t="s">
        <v>3</v>
      </c>
      <c r="P2" s="39"/>
      <c r="Q2" s="39" t="s">
        <v>280</v>
      </c>
    </row>
    <row r="3" spans="2:17" ht="33" customHeight="1" x14ac:dyDescent="0.25">
      <c r="B3" s="448" t="s">
        <v>92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2:17" ht="36.75" customHeight="1" x14ac:dyDescent="0.25">
      <c r="B4" s="447" t="s">
        <v>203</v>
      </c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447"/>
      <c r="P4" s="447"/>
      <c r="Q4" s="447"/>
    </row>
    <row r="5" spans="2:17" ht="36.75" customHeight="1" x14ac:dyDescent="0.25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2:17" ht="33" customHeight="1" x14ac:dyDescent="0.25">
      <c r="B6" s="21" t="s">
        <v>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2:17" ht="33" customHeight="1" x14ac:dyDescent="0.25">
      <c r="B7" s="32" t="s">
        <v>4</v>
      </c>
      <c r="C7" s="32">
        <v>2007</v>
      </c>
      <c r="D7" s="32">
        <v>2008</v>
      </c>
      <c r="E7" s="32">
        <v>2009</v>
      </c>
      <c r="F7" s="32">
        <v>2010</v>
      </c>
      <c r="G7" s="32">
        <v>2011</v>
      </c>
      <c r="H7" s="32">
        <v>2012</v>
      </c>
      <c r="I7" s="32">
        <v>2013</v>
      </c>
      <c r="J7" s="32">
        <v>2014</v>
      </c>
      <c r="K7" s="32">
        <v>2015</v>
      </c>
      <c r="L7" s="32">
        <v>2016</v>
      </c>
      <c r="M7" s="32">
        <v>2017</v>
      </c>
      <c r="N7" s="32">
        <v>2018</v>
      </c>
      <c r="O7" s="32">
        <v>2019</v>
      </c>
      <c r="P7" s="32">
        <v>2020</v>
      </c>
      <c r="Q7" s="32">
        <v>2021</v>
      </c>
    </row>
    <row r="8" spans="2:17" ht="33" customHeight="1" x14ac:dyDescent="0.25">
      <c r="B8" s="26" t="s">
        <v>416</v>
      </c>
      <c r="C8" s="27">
        <v>1829058</v>
      </c>
      <c r="D8" s="27">
        <v>2231913</v>
      </c>
      <c r="E8" s="27">
        <v>2466061</v>
      </c>
      <c r="F8" s="27">
        <v>3018901</v>
      </c>
      <c r="G8" s="27">
        <v>3631556</v>
      </c>
      <c r="H8" s="27">
        <v>4379406</v>
      </c>
      <c r="I8" s="27">
        <v>4907587</v>
      </c>
      <c r="J8" s="27">
        <v>5258069</v>
      </c>
      <c r="K8" s="27">
        <v>5694014</v>
      </c>
      <c r="L8" s="27">
        <v>5814745</v>
      </c>
      <c r="M8" s="27">
        <v>6198263</v>
      </c>
      <c r="N8" s="27">
        <v>6819266</v>
      </c>
      <c r="O8" s="27">
        <v>6796013</v>
      </c>
      <c r="P8" s="27">
        <v>6540955</v>
      </c>
      <c r="Q8" s="27">
        <v>7120253</v>
      </c>
    </row>
    <row r="9" spans="2:17" ht="33" customHeight="1" x14ac:dyDescent="0.25">
      <c r="B9" s="26" t="s">
        <v>417</v>
      </c>
      <c r="C9" s="27">
        <v>51007777</v>
      </c>
      <c r="D9" s="27">
        <v>61762635</v>
      </c>
      <c r="E9" s="27">
        <v>62519686</v>
      </c>
      <c r="F9" s="27">
        <v>69555367</v>
      </c>
      <c r="G9" s="27">
        <v>79276664</v>
      </c>
      <c r="H9" s="27">
        <v>87924544</v>
      </c>
      <c r="I9" s="27">
        <v>95129659</v>
      </c>
      <c r="J9" s="27">
        <v>101726331</v>
      </c>
      <c r="K9" s="27">
        <v>99290381</v>
      </c>
      <c r="L9" s="27">
        <v>99937696</v>
      </c>
      <c r="M9" s="27">
        <v>104295862</v>
      </c>
      <c r="N9" s="27">
        <v>107562008</v>
      </c>
      <c r="O9" s="27">
        <v>108108009</v>
      </c>
      <c r="P9" s="27">
        <v>99291124</v>
      </c>
      <c r="Q9" s="27">
        <v>106165866</v>
      </c>
    </row>
    <row r="10" spans="2:17" ht="33" customHeight="1" x14ac:dyDescent="0.25">
      <c r="B10" s="28" t="s">
        <v>418</v>
      </c>
      <c r="C10" s="29">
        <v>3.5858414296314103E-2</v>
      </c>
      <c r="D10" s="29">
        <v>3.61369459058863E-2</v>
      </c>
      <c r="E10" s="29">
        <v>3.9444551912816699E-2</v>
      </c>
      <c r="F10" s="29">
        <v>4.3402847691106299E-2</v>
      </c>
      <c r="G10" s="29">
        <v>4.5808637961859702E-2</v>
      </c>
      <c r="H10" s="29">
        <v>4.9808685956904103E-2</v>
      </c>
      <c r="I10" s="29">
        <v>5.15884010474588E-2</v>
      </c>
      <c r="J10" s="29">
        <v>5.1688377515551998E-2</v>
      </c>
      <c r="K10" s="29">
        <v>5.73470858169031E-2</v>
      </c>
      <c r="L10" s="29">
        <v>5.81837007729296E-2</v>
      </c>
      <c r="M10" s="29">
        <v>5.94296157214751E-2</v>
      </c>
      <c r="N10" s="29">
        <v>6.3398463145091094E-2</v>
      </c>
      <c r="O10" s="29">
        <v>6.2863177879818294E-2</v>
      </c>
      <c r="P10" s="29">
        <v>6.5876532931584103E-2</v>
      </c>
      <c r="Q10" s="29">
        <v>6.7067253047227104E-2</v>
      </c>
    </row>
    <row r="11" spans="2:17" ht="33" customHeight="1" x14ac:dyDescent="0.25"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</row>
    <row r="12" spans="2:17" ht="33" customHeight="1" x14ac:dyDescent="0.25">
      <c r="B12" s="21" t="s">
        <v>1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</row>
    <row r="13" spans="2:17" ht="33" customHeight="1" x14ac:dyDescent="0.25">
      <c r="B13" s="32" t="s">
        <v>4</v>
      </c>
      <c r="C13" s="32">
        <v>2007</v>
      </c>
      <c r="D13" s="32">
        <v>2008</v>
      </c>
      <c r="E13" s="32">
        <v>2009</v>
      </c>
      <c r="F13" s="32">
        <v>2010</v>
      </c>
      <c r="G13" s="32">
        <v>2011</v>
      </c>
      <c r="H13" s="32">
        <v>2012</v>
      </c>
      <c r="I13" s="32">
        <v>2013</v>
      </c>
      <c r="J13" s="32">
        <v>2014</v>
      </c>
      <c r="K13" s="32">
        <v>2015</v>
      </c>
      <c r="L13" s="32">
        <v>2016</v>
      </c>
      <c r="M13" s="32">
        <v>2017</v>
      </c>
      <c r="N13" s="32">
        <v>2018</v>
      </c>
      <c r="O13" s="32">
        <v>2019</v>
      </c>
      <c r="P13" s="32">
        <v>2020</v>
      </c>
      <c r="Q13" s="32">
        <v>2021</v>
      </c>
    </row>
    <row r="14" spans="2:17" ht="33" customHeight="1" x14ac:dyDescent="0.25">
      <c r="B14" s="30" t="s">
        <v>416</v>
      </c>
      <c r="C14" s="27">
        <v>1829058</v>
      </c>
      <c r="D14" s="27">
        <v>2122068</v>
      </c>
      <c r="E14" s="27">
        <v>2226854</v>
      </c>
      <c r="F14" s="27">
        <v>2577575</v>
      </c>
      <c r="G14" s="27">
        <v>2988955</v>
      </c>
      <c r="H14" s="27">
        <v>3430082</v>
      </c>
      <c r="I14" s="27">
        <v>3625023</v>
      </c>
      <c r="J14" s="27">
        <v>3709886</v>
      </c>
      <c r="K14" s="27">
        <v>3914495</v>
      </c>
      <c r="L14" s="27">
        <v>3838301</v>
      </c>
      <c r="M14" s="27">
        <v>3854886</v>
      </c>
      <c r="N14" s="27">
        <v>4002396</v>
      </c>
      <c r="O14" s="27">
        <v>4124198</v>
      </c>
      <c r="P14" s="27">
        <v>3568871</v>
      </c>
      <c r="Q14" s="27">
        <v>3881027</v>
      </c>
    </row>
    <row r="15" spans="2:17" ht="33" customHeight="1" x14ac:dyDescent="0.25">
      <c r="B15" s="30" t="s">
        <v>417</v>
      </c>
      <c r="C15" s="27">
        <v>51007777</v>
      </c>
      <c r="D15" s="27">
        <v>54250408</v>
      </c>
      <c r="E15" s="27">
        <v>54557732</v>
      </c>
      <c r="F15" s="27">
        <v>56481055</v>
      </c>
      <c r="G15" s="27">
        <v>60925064</v>
      </c>
      <c r="H15" s="27">
        <v>64362433</v>
      </c>
      <c r="I15" s="27">
        <v>67546128</v>
      </c>
      <c r="J15" s="27">
        <v>70105362</v>
      </c>
      <c r="K15" s="27">
        <v>70174677</v>
      </c>
      <c r="L15" s="27">
        <v>69314066</v>
      </c>
      <c r="M15" s="27">
        <v>70955691</v>
      </c>
      <c r="N15" s="27">
        <v>71870517</v>
      </c>
      <c r="O15" s="27">
        <v>71879217</v>
      </c>
      <c r="P15" s="27">
        <v>66281546</v>
      </c>
      <c r="Q15" s="27">
        <v>69088736</v>
      </c>
    </row>
    <row r="16" spans="2:17" ht="33" customHeight="1" x14ac:dyDescent="0.25">
      <c r="B16" s="31" t="s">
        <v>418</v>
      </c>
      <c r="C16" s="29">
        <v>3.5858414296314103E-2</v>
      </c>
      <c r="D16" s="29">
        <v>3.9116166647078503E-2</v>
      </c>
      <c r="E16" s="29">
        <v>4.0816469423619002E-2</v>
      </c>
      <c r="F16" s="29">
        <v>4.56360986883124E-2</v>
      </c>
      <c r="G16" s="29">
        <v>4.9059529916948501E-2</v>
      </c>
      <c r="H16" s="29">
        <v>5.32932308509841E-2</v>
      </c>
      <c r="I16" s="29">
        <v>5.3667369356834201E-2</v>
      </c>
      <c r="J16" s="29">
        <v>5.2918719683667001E-2</v>
      </c>
      <c r="K16" s="29">
        <v>5.5782159139827599E-2</v>
      </c>
      <c r="L16" s="29">
        <v>5.5375499108651298E-2</v>
      </c>
      <c r="M16" s="29">
        <v>5.4328073557905303E-2</v>
      </c>
      <c r="N16" s="29">
        <v>5.5688983008150603E-2</v>
      </c>
      <c r="O16" s="29">
        <v>5.7376779716451297E-2</v>
      </c>
      <c r="P16" s="29">
        <v>5.3844112205831803E-2</v>
      </c>
      <c r="Q16" s="29">
        <v>5.6174526047198199E-2</v>
      </c>
    </row>
    <row r="17" spans="2:17" ht="33" customHeight="1" x14ac:dyDescent="0.25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</row>
    <row r="18" spans="2:17" ht="33" customHeight="1" x14ac:dyDescent="0.25">
      <c r="B18" s="25" t="s">
        <v>318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2:17" ht="33" customHeight="1" x14ac:dyDescent="0.25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</row>
    <row r="20" spans="2:17" ht="33" customHeight="1" x14ac:dyDescent="0.25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</row>
    <row r="21" spans="2:17" ht="33" customHeight="1" x14ac:dyDescent="0.25">
      <c r="B21" s="35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</row>
    <row r="22" spans="2:17" ht="33" customHeight="1" x14ac:dyDescent="0.25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</row>
    <row r="23" spans="2:17" ht="33" customHeight="1" x14ac:dyDescent="0.25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</row>
    <row r="24" spans="2:17" ht="33" customHeight="1" x14ac:dyDescent="0.25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</row>
    <row r="25" spans="2:17" ht="33" customHeight="1" x14ac:dyDescent="0.25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</row>
    <row r="26" spans="2:17" ht="33" customHeight="1" x14ac:dyDescent="0.25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</row>
    <row r="27" spans="2:17" ht="33" customHeight="1" x14ac:dyDescent="0.25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</row>
    <row r="28" spans="2:17" ht="33" customHeight="1" x14ac:dyDescent="0.25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</row>
    <row r="29" spans="2:17" ht="33" customHeight="1" x14ac:dyDescent="0.25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</row>
    <row r="30" spans="2:17" ht="33" customHeight="1" x14ac:dyDescent="0.25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</row>
    <row r="31" spans="2:17" ht="33" customHeight="1" x14ac:dyDescent="0.25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</row>
    <row r="32" spans="2:17" ht="33" customHeight="1" x14ac:dyDescent="0.25">
      <c r="B32" s="35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</row>
    <row r="33" spans="2:10" ht="33" customHeight="1" x14ac:dyDescent="0.25">
      <c r="B33" s="17"/>
      <c r="C33" s="18"/>
      <c r="D33" s="18"/>
      <c r="E33" s="18"/>
      <c r="F33" s="18"/>
      <c r="G33" s="18"/>
      <c r="H33" s="18"/>
      <c r="I33" s="18"/>
      <c r="J33" s="18"/>
    </row>
    <row r="34" spans="2:10" ht="33" customHeight="1" x14ac:dyDescent="0.25">
      <c r="B34" s="25" t="s">
        <v>288</v>
      </c>
      <c r="C34" s="18"/>
      <c r="D34" s="18"/>
      <c r="E34" s="18"/>
      <c r="F34" s="18"/>
      <c r="G34" s="18"/>
      <c r="H34" s="18"/>
      <c r="I34" s="18"/>
      <c r="J34" s="18"/>
    </row>
    <row r="35" spans="2:10" ht="33" customHeight="1" x14ac:dyDescent="0.25">
      <c r="B35" s="17"/>
      <c r="C35" s="18"/>
      <c r="D35" s="18"/>
      <c r="E35" s="18"/>
      <c r="F35" s="18"/>
      <c r="G35" s="18"/>
      <c r="H35" s="18"/>
      <c r="I35" s="18"/>
      <c r="J35" s="18"/>
    </row>
    <row r="36" spans="2:10" ht="33" customHeight="1" x14ac:dyDescent="0.25">
      <c r="B36" s="17"/>
      <c r="C36" s="18"/>
      <c r="D36" s="18"/>
      <c r="E36" s="18"/>
      <c r="F36" s="18"/>
      <c r="G36" s="18"/>
      <c r="H36" s="18"/>
      <c r="I36" s="18"/>
      <c r="J36" s="18"/>
    </row>
    <row r="37" spans="2:10" ht="33" customHeight="1" x14ac:dyDescent="0.25">
      <c r="B37" s="17"/>
      <c r="C37" s="18"/>
      <c r="D37" s="18"/>
      <c r="E37" s="18"/>
      <c r="F37" s="18"/>
      <c r="G37" s="18"/>
      <c r="H37" s="18"/>
      <c r="I37" s="18"/>
      <c r="J37" s="18"/>
    </row>
    <row r="38" spans="2:10" ht="33" customHeight="1" x14ac:dyDescent="0.25">
      <c r="B38" s="17"/>
      <c r="C38" s="18"/>
      <c r="D38" s="18"/>
      <c r="E38" s="18"/>
      <c r="F38" s="18"/>
      <c r="G38" s="18"/>
      <c r="H38" s="18"/>
      <c r="I38" s="18"/>
      <c r="J38" s="18"/>
    </row>
    <row r="39" spans="2:10" ht="33" customHeight="1" x14ac:dyDescent="0.25">
      <c r="B39" s="17"/>
      <c r="C39" s="18"/>
      <c r="D39" s="18"/>
      <c r="E39" s="18"/>
      <c r="F39" s="18"/>
      <c r="G39" s="18"/>
      <c r="H39" s="18"/>
      <c r="I39" s="18"/>
      <c r="J39" s="18"/>
    </row>
    <row r="40" spans="2:10" ht="33" customHeight="1" x14ac:dyDescent="0.25">
      <c r="B40" s="17"/>
      <c r="C40" s="18"/>
      <c r="D40" s="18"/>
      <c r="E40" s="18"/>
      <c r="F40" s="18"/>
      <c r="G40" s="18"/>
      <c r="H40" s="18"/>
      <c r="I40" s="18"/>
      <c r="J40" s="18"/>
    </row>
    <row r="41" spans="2:10" ht="33" customHeight="1" x14ac:dyDescent="0.25">
      <c r="B41" s="17"/>
      <c r="C41" s="18"/>
      <c r="D41" s="18"/>
      <c r="E41" s="18"/>
      <c r="F41" s="18"/>
      <c r="G41" s="18"/>
      <c r="H41" s="18"/>
      <c r="I41" s="18"/>
      <c r="J41" s="18"/>
    </row>
    <row r="42" spans="2:10" ht="33" customHeight="1" x14ac:dyDescent="0.25">
      <c r="B42" s="17"/>
      <c r="C42" s="18"/>
      <c r="D42" s="18"/>
      <c r="E42" s="18"/>
      <c r="F42" s="18"/>
      <c r="G42" s="18"/>
      <c r="H42" s="18"/>
      <c r="I42" s="18"/>
      <c r="J42" s="18"/>
    </row>
    <row r="43" spans="2:10" ht="33" customHeight="1" x14ac:dyDescent="0.25">
      <c r="B43" s="17"/>
      <c r="C43" s="18"/>
      <c r="D43" s="18"/>
      <c r="E43" s="18"/>
      <c r="F43" s="18"/>
      <c r="G43" s="18"/>
      <c r="H43" s="18"/>
      <c r="I43" s="18"/>
      <c r="J43" s="18"/>
    </row>
    <row r="44" spans="2:10" ht="33" customHeight="1" x14ac:dyDescent="0.25">
      <c r="B44" s="17"/>
      <c r="C44" s="18"/>
      <c r="D44" s="18"/>
      <c r="E44" s="18"/>
      <c r="F44" s="18"/>
      <c r="G44" s="18"/>
      <c r="H44" s="18"/>
      <c r="I44" s="18"/>
      <c r="J44" s="18"/>
    </row>
    <row r="45" spans="2:10" ht="33" customHeight="1" x14ac:dyDescent="0.25">
      <c r="B45" s="17"/>
      <c r="C45" s="18"/>
      <c r="D45" s="18"/>
      <c r="E45" s="18"/>
      <c r="F45" s="18"/>
      <c r="G45" s="18"/>
      <c r="H45" s="18"/>
      <c r="I45" s="18"/>
      <c r="J45" s="18"/>
    </row>
    <row r="46" spans="2:10" ht="33" customHeight="1" x14ac:dyDescent="0.25">
      <c r="B46" s="17"/>
      <c r="C46" s="18"/>
      <c r="D46" s="18"/>
      <c r="E46" s="18"/>
      <c r="F46" s="18"/>
      <c r="G46" s="18"/>
      <c r="H46" s="18"/>
      <c r="I46" s="18"/>
      <c r="J46" s="18"/>
    </row>
    <row r="47" spans="2:10" ht="33" customHeight="1" x14ac:dyDescent="0.25">
      <c r="B47" s="17"/>
      <c r="C47" s="18"/>
      <c r="D47" s="18"/>
      <c r="E47" s="18"/>
      <c r="F47" s="18"/>
      <c r="G47" s="18"/>
      <c r="H47" s="18"/>
      <c r="I47" s="18"/>
      <c r="J47" s="18"/>
    </row>
    <row r="48" spans="2:10" ht="15.75" customHeight="1" x14ac:dyDescent="0.3">
      <c r="B48" s="34" t="s">
        <v>269</v>
      </c>
      <c r="C48" s="18"/>
      <c r="D48" s="18"/>
      <c r="E48" s="18"/>
      <c r="F48" s="18"/>
      <c r="G48" s="18"/>
      <c r="H48" s="18"/>
      <c r="I48" s="18"/>
      <c r="J48" s="18"/>
    </row>
    <row r="49" spans="2:3" ht="17.25" customHeight="1" x14ac:dyDescent="0.3">
      <c r="B49" s="37" t="s">
        <v>270</v>
      </c>
      <c r="C49" s="33"/>
    </row>
    <row r="50" spans="2:3" ht="17.25" customHeight="1" x14ac:dyDescent="0.25">
      <c r="B50" s="19" t="s">
        <v>14</v>
      </c>
      <c r="C50" s="33"/>
    </row>
    <row r="51" spans="2:3" ht="15" customHeight="1" x14ac:dyDescent="0.25">
      <c r="C51" s="33"/>
    </row>
    <row r="52" spans="2:3" ht="15" customHeight="1" x14ac:dyDescent="0.25">
      <c r="C52" s="33"/>
    </row>
    <row r="53" spans="2:3" ht="15" customHeight="1" x14ac:dyDescent="0.25">
      <c r="C53" s="33"/>
    </row>
    <row r="54" spans="2:3" ht="15" customHeight="1" x14ac:dyDescent="0.25">
      <c r="C54" s="33"/>
    </row>
  </sheetData>
  <mergeCells count="2">
    <mergeCell ref="B4:Q4"/>
    <mergeCell ref="B3:Q3"/>
  </mergeCells>
  <hyperlinks>
    <hyperlink ref="B2" location="Indice!A1" display="Índice"/>
    <hyperlink ref="Q2" location="'1.1.2'!A1" display="Siguiente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5"/>
  <sheetViews>
    <sheetView showGridLines="0" zoomScale="70" zoomScaleNormal="70" zoomScaleSheetLayoutView="85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69.5703125" customWidth="1"/>
    <col min="3" max="6" width="24.42578125" customWidth="1"/>
  </cols>
  <sheetData>
    <row r="1" spans="2:6" ht="78" customHeight="1" x14ac:dyDescent="0.25"/>
    <row r="2" spans="2:6" ht="33" customHeight="1" x14ac:dyDescent="0.25">
      <c r="B2" s="52" t="s">
        <v>3</v>
      </c>
      <c r="E2" s="39" t="s">
        <v>279</v>
      </c>
      <c r="F2" s="39" t="s">
        <v>280</v>
      </c>
    </row>
    <row r="3" spans="2:6" ht="33" customHeight="1" x14ac:dyDescent="0.25">
      <c r="B3" s="448" t="s">
        <v>148</v>
      </c>
      <c r="C3" s="448"/>
      <c r="D3" s="448"/>
      <c r="E3" s="448"/>
      <c r="F3" s="448"/>
    </row>
    <row r="4" spans="2:6" ht="33" customHeight="1" x14ac:dyDescent="0.25">
      <c r="B4" s="450" t="s">
        <v>298</v>
      </c>
      <c r="C4" s="450"/>
      <c r="D4" s="450"/>
      <c r="E4" s="450"/>
      <c r="F4" s="450"/>
    </row>
    <row r="5" spans="2:6" ht="33" customHeight="1" x14ac:dyDescent="0.25"/>
    <row r="6" spans="2:6" ht="33" customHeight="1" x14ac:dyDescent="0.25">
      <c r="B6" s="21" t="s">
        <v>0</v>
      </c>
    </row>
    <row r="7" spans="2:6" ht="33" customHeight="1" x14ac:dyDescent="0.25">
      <c r="B7" s="32" t="s">
        <v>4</v>
      </c>
      <c r="C7" s="32">
        <v>2019</v>
      </c>
      <c r="D7" s="32">
        <v>2021</v>
      </c>
      <c r="E7" s="32" t="s">
        <v>238</v>
      </c>
      <c r="F7" s="32" t="s">
        <v>207</v>
      </c>
    </row>
    <row r="8" spans="2:6" ht="33" customHeight="1" x14ac:dyDescent="0.25">
      <c r="B8" s="30" t="s">
        <v>479</v>
      </c>
      <c r="C8" s="27">
        <v>2976883</v>
      </c>
      <c r="D8" s="27">
        <v>3046804</v>
      </c>
      <c r="E8" s="233">
        <v>0.35338863997838499</v>
      </c>
      <c r="F8" s="233">
        <v>0.34430661374528299</v>
      </c>
    </row>
    <row r="9" spans="2:6" ht="33" customHeight="1" x14ac:dyDescent="0.25">
      <c r="B9" s="30" t="s">
        <v>480</v>
      </c>
      <c r="C9" s="27">
        <v>5018621</v>
      </c>
      <c r="D9" s="27">
        <v>4992586</v>
      </c>
      <c r="E9" s="233">
        <v>0.59576531887782103</v>
      </c>
      <c r="F9" s="233">
        <v>0.56419132293777596</v>
      </c>
    </row>
    <row r="10" spans="2:6" ht="33" customHeight="1" x14ac:dyDescent="0.25">
      <c r="B10" s="30" t="s">
        <v>481</v>
      </c>
      <c r="C10" s="27">
        <v>276961</v>
      </c>
      <c r="D10" s="27">
        <v>644918</v>
      </c>
      <c r="E10" s="233">
        <v>3.2878306307991802E-2</v>
      </c>
      <c r="F10" s="233">
        <v>7.2879493634438103E-2</v>
      </c>
    </row>
    <row r="11" spans="2:6" ht="33" customHeight="1" x14ac:dyDescent="0.25">
      <c r="B11" s="30" t="s">
        <v>482</v>
      </c>
      <c r="C11" s="27">
        <v>151357</v>
      </c>
      <c r="D11" s="27">
        <v>164793</v>
      </c>
      <c r="E11" s="233">
        <v>1.79677348358026E-2</v>
      </c>
      <c r="F11" s="233">
        <v>1.8622569682502199E-2</v>
      </c>
    </row>
    <row r="12" spans="2:6" ht="33" customHeight="1" x14ac:dyDescent="0.25">
      <c r="B12" s="31" t="s">
        <v>483</v>
      </c>
      <c r="C12" s="51">
        <v>8423822</v>
      </c>
      <c r="D12" s="51">
        <v>8849101</v>
      </c>
      <c r="E12" s="29">
        <v>1</v>
      </c>
      <c r="F12" s="29">
        <v>1</v>
      </c>
    </row>
    <row r="13" spans="2:6" ht="33" customHeight="1" x14ac:dyDescent="0.25"/>
    <row r="14" spans="2:6" ht="33" customHeight="1" x14ac:dyDescent="0.25">
      <c r="B14" s="21" t="s">
        <v>1</v>
      </c>
    </row>
    <row r="15" spans="2:6" ht="33" customHeight="1" x14ac:dyDescent="0.25">
      <c r="B15" s="32" t="s">
        <v>4</v>
      </c>
      <c r="C15" s="32">
        <v>2019</v>
      </c>
      <c r="D15" s="32">
        <v>2021</v>
      </c>
      <c r="E15" s="32" t="s">
        <v>238</v>
      </c>
      <c r="F15" s="32" t="s">
        <v>207</v>
      </c>
    </row>
    <row r="16" spans="2:6" ht="33" customHeight="1" x14ac:dyDescent="0.25">
      <c r="B16" s="30" t="s">
        <v>479</v>
      </c>
      <c r="C16" s="27">
        <v>2274623</v>
      </c>
      <c r="D16" s="27">
        <v>2249557</v>
      </c>
      <c r="E16" s="233">
        <v>0.40814088020882999</v>
      </c>
      <c r="F16" s="233">
        <v>0.42052754259427599</v>
      </c>
    </row>
    <row r="17" spans="2:6" ht="33" customHeight="1" x14ac:dyDescent="0.25">
      <c r="B17" s="30" t="s">
        <v>480</v>
      </c>
      <c r="C17" s="27">
        <v>3006045</v>
      </c>
      <c r="D17" s="27">
        <v>2812839</v>
      </c>
      <c r="E17" s="233">
        <v>0.53938162598696704</v>
      </c>
      <c r="F17" s="233">
        <v>0.52582631708524896</v>
      </c>
    </row>
    <row r="18" spans="2:6" ht="33" customHeight="1" x14ac:dyDescent="0.25">
      <c r="B18" s="30" t="s">
        <v>481</v>
      </c>
      <c r="C18" s="27">
        <v>193603</v>
      </c>
      <c r="D18" s="27">
        <v>186132</v>
      </c>
      <c r="E18" s="233">
        <v>3.4738635295198501E-2</v>
      </c>
      <c r="F18" s="233">
        <v>3.4795131911819897E-2</v>
      </c>
    </row>
    <row r="19" spans="2:6" ht="33" customHeight="1" x14ac:dyDescent="0.25">
      <c r="B19" s="30" t="s">
        <v>482</v>
      </c>
      <c r="C19" s="27">
        <v>98861</v>
      </c>
      <c r="D19" s="27">
        <v>100841</v>
      </c>
      <c r="E19" s="233">
        <v>1.7738858509003599E-2</v>
      </c>
      <c r="F19" s="233">
        <v>1.88510084086553E-2</v>
      </c>
    </row>
    <row r="20" spans="2:6" ht="33" customHeight="1" x14ac:dyDescent="0.25">
      <c r="B20" s="31" t="s">
        <v>483</v>
      </c>
      <c r="C20" s="51">
        <v>5573132</v>
      </c>
      <c r="D20" s="51">
        <v>5349369</v>
      </c>
      <c r="E20" s="29">
        <v>1</v>
      </c>
      <c r="F20" s="29">
        <v>1</v>
      </c>
    </row>
    <row r="21" spans="2:6" ht="33" customHeight="1" x14ac:dyDescent="0.25">
      <c r="B21" s="35"/>
      <c r="C21" s="41"/>
      <c r="D21" s="41"/>
      <c r="E21" s="36"/>
      <c r="F21" s="36"/>
    </row>
    <row r="22" spans="2:6" ht="37.5" customHeight="1" x14ac:dyDescent="0.25">
      <c r="B22" s="449" t="s">
        <v>339</v>
      </c>
      <c r="C22" s="449"/>
      <c r="D22" s="449"/>
      <c r="E22" s="449"/>
      <c r="F22" s="449"/>
    </row>
    <row r="23" spans="2:6" ht="33" customHeight="1" x14ac:dyDescent="0.25">
      <c r="B23" s="234"/>
      <c r="C23" s="50"/>
      <c r="D23" s="50"/>
      <c r="E23" s="36"/>
      <c r="F23" s="36"/>
    </row>
    <row r="24" spans="2:6" ht="33" customHeight="1" x14ac:dyDescent="0.25">
      <c r="B24" s="64" t="str">
        <f>+B8</f>
        <v>Gasto de consumo final de los hogares</v>
      </c>
      <c r="C24" s="63">
        <f>+D8</f>
        <v>3046804</v>
      </c>
      <c r="D24" s="50"/>
      <c r="E24" s="36"/>
      <c r="F24" s="36"/>
    </row>
    <row r="25" spans="2:6" ht="33" customHeight="1" x14ac:dyDescent="0.25">
      <c r="B25" s="64" t="str">
        <f>+B11</f>
        <v>Gasto de consumo final de las ISFLSH</v>
      </c>
      <c r="C25" s="63">
        <f>+D11</f>
        <v>164793</v>
      </c>
      <c r="D25" s="50"/>
      <c r="E25" s="36"/>
      <c r="F25" s="36"/>
    </row>
    <row r="26" spans="2:6" ht="33" customHeight="1" x14ac:dyDescent="0.25">
      <c r="B26" s="64" t="str">
        <f>+B9</f>
        <v>Gasto de consumo final individual del gobierno</v>
      </c>
      <c r="C26" s="63">
        <f>+D9</f>
        <v>4992586</v>
      </c>
      <c r="D26" s="50"/>
      <c r="E26" s="36"/>
      <c r="F26" s="36"/>
    </row>
    <row r="27" spans="2:6" ht="33" customHeight="1" x14ac:dyDescent="0.25">
      <c r="B27" s="83" t="str">
        <f>+B10</f>
        <v>Gasto de consumo final colectivo del gobierno</v>
      </c>
      <c r="C27" s="84">
        <f>+D10</f>
        <v>644918</v>
      </c>
      <c r="D27" s="50"/>
      <c r="E27" s="36"/>
      <c r="F27" s="36"/>
    </row>
    <row r="28" spans="2:6" ht="33" customHeight="1" x14ac:dyDescent="0.25">
      <c r="B28" s="234"/>
      <c r="C28" s="50"/>
      <c r="D28" s="50"/>
      <c r="E28" s="36"/>
      <c r="F28" s="36"/>
    </row>
    <row r="29" spans="2:6" ht="33" customHeight="1" x14ac:dyDescent="0.25">
      <c r="B29" s="234"/>
      <c r="C29" s="50"/>
      <c r="D29" s="50"/>
      <c r="E29" s="36"/>
      <c r="F29" s="36"/>
    </row>
    <row r="30" spans="2:6" ht="33" customHeight="1" x14ac:dyDescent="0.25">
      <c r="B30" s="35"/>
      <c r="C30" s="41"/>
      <c r="D30" s="41"/>
      <c r="E30" s="36"/>
      <c r="F30" s="36"/>
    </row>
    <row r="31" spans="2:6" ht="33" customHeight="1" x14ac:dyDescent="0.25">
      <c r="B31" s="35"/>
      <c r="C31" s="41"/>
      <c r="D31" s="41"/>
      <c r="E31" s="36"/>
      <c r="F31" s="36"/>
    </row>
    <row r="32" spans="2:6" ht="33" customHeight="1" x14ac:dyDescent="0.25">
      <c r="B32" s="35"/>
      <c r="C32" s="41"/>
      <c r="D32" s="41"/>
      <c r="E32" s="36"/>
      <c r="F32" s="36"/>
    </row>
    <row r="33" spans="2:6" ht="33" customHeight="1" x14ac:dyDescent="0.25">
      <c r="B33" s="35"/>
      <c r="C33" s="41"/>
      <c r="D33" s="41"/>
      <c r="E33" s="36"/>
      <c r="F33" s="36"/>
    </row>
    <row r="34" spans="2:6" ht="33" customHeight="1" x14ac:dyDescent="0.25">
      <c r="B34" s="35"/>
      <c r="C34" s="41"/>
      <c r="D34" s="41"/>
      <c r="E34" s="36"/>
      <c r="F34" s="36"/>
    </row>
    <row r="35" spans="2:6" ht="33" customHeight="1" x14ac:dyDescent="0.25">
      <c r="B35" s="35"/>
      <c r="C35" s="41"/>
      <c r="D35" s="41"/>
      <c r="E35" s="36"/>
      <c r="F35" s="36"/>
    </row>
    <row r="36" spans="2:6" ht="37.5" customHeight="1" x14ac:dyDescent="0.25">
      <c r="B36" s="449" t="s">
        <v>217</v>
      </c>
      <c r="C36" s="449"/>
      <c r="D36" s="449"/>
      <c r="E36" s="449"/>
      <c r="F36" s="449"/>
    </row>
    <row r="37" spans="2:6" ht="33" customHeight="1" x14ac:dyDescent="0.25">
      <c r="B37" s="64"/>
      <c r="C37" s="63"/>
      <c r="D37" s="48"/>
    </row>
    <row r="38" spans="2:6" ht="33" customHeight="1" x14ac:dyDescent="0.25">
      <c r="B38" s="64" t="str">
        <f>+B16</f>
        <v>Gasto de consumo final de los hogares</v>
      </c>
      <c r="C38" s="63">
        <f>+D16</f>
        <v>2249557</v>
      </c>
      <c r="D38" s="48"/>
    </row>
    <row r="39" spans="2:6" ht="33" customHeight="1" x14ac:dyDescent="0.25">
      <c r="B39" s="64" t="str">
        <f>+B19</f>
        <v>Gasto de consumo final de las ISFLSH</v>
      </c>
      <c r="C39" s="63">
        <f>+D19</f>
        <v>100841</v>
      </c>
      <c r="D39" s="48"/>
    </row>
    <row r="40" spans="2:6" ht="33" customHeight="1" x14ac:dyDescent="0.25">
      <c r="B40" s="64" t="str">
        <f>+B17</f>
        <v>Gasto de consumo final individual del gobierno</v>
      </c>
      <c r="C40" s="63">
        <f>+D17</f>
        <v>2812839</v>
      </c>
      <c r="D40" s="48"/>
    </row>
    <row r="41" spans="2:6" ht="33" customHeight="1" x14ac:dyDescent="0.25">
      <c r="B41" s="83" t="str">
        <f>+B18</f>
        <v>Gasto de consumo final colectivo del gobierno</v>
      </c>
      <c r="C41" s="84">
        <f>+D18</f>
        <v>186132</v>
      </c>
      <c r="D41" s="48"/>
    </row>
    <row r="42" spans="2:6" ht="33" customHeight="1" x14ac:dyDescent="0.25">
      <c r="B42" s="48"/>
      <c r="C42" s="48"/>
      <c r="D42" s="48"/>
    </row>
    <row r="43" spans="2:6" ht="33" customHeight="1" x14ac:dyDescent="0.25">
      <c r="B43" s="17"/>
      <c r="C43" s="18"/>
    </row>
    <row r="44" spans="2:6" ht="33" customHeight="1" x14ac:dyDescent="0.25">
      <c r="B44" s="17"/>
      <c r="C44" s="18"/>
    </row>
    <row r="45" spans="2:6" ht="33" customHeight="1" x14ac:dyDescent="0.25">
      <c r="B45" s="17"/>
      <c r="C45" s="18"/>
    </row>
    <row r="46" spans="2:6" ht="33" customHeight="1" x14ac:dyDescent="0.25">
      <c r="B46" s="17"/>
      <c r="C46" s="18"/>
    </row>
    <row r="47" spans="2:6" ht="33" customHeight="1" x14ac:dyDescent="0.25">
      <c r="B47" s="17"/>
      <c r="C47" s="18"/>
    </row>
    <row r="48" spans="2:6" ht="33" customHeight="1" x14ac:dyDescent="0.25">
      <c r="B48" s="17"/>
      <c r="C48" s="18"/>
    </row>
    <row r="49" spans="2:3" ht="33" customHeight="1" x14ac:dyDescent="0.25">
      <c r="B49" s="17"/>
      <c r="C49" s="18"/>
    </row>
    <row r="50" spans="2:3" ht="27" customHeight="1" x14ac:dyDescent="0.3">
      <c r="B50" s="106" t="s">
        <v>205</v>
      </c>
    </row>
    <row r="51" spans="2:3" ht="15" customHeight="1" x14ac:dyDescent="0.3">
      <c r="B51" s="106" t="s">
        <v>15</v>
      </c>
    </row>
    <row r="53" spans="2:3" ht="15" customHeight="1" x14ac:dyDescent="0.25">
      <c r="B53" s="107"/>
    </row>
    <row r="54" spans="2:3" ht="15" customHeight="1" x14ac:dyDescent="0.25">
      <c r="B54" s="19"/>
    </row>
    <row r="55" spans="2:3" ht="15" customHeight="1" x14ac:dyDescent="0.25">
      <c r="B55" s="19"/>
    </row>
  </sheetData>
  <mergeCells count="4">
    <mergeCell ref="B4:F4"/>
    <mergeCell ref="B3:F3"/>
    <mergeCell ref="B36:F36"/>
    <mergeCell ref="B22:F22"/>
  </mergeCells>
  <hyperlinks>
    <hyperlink ref="B2" location="Indice!A1" display="Índice"/>
    <hyperlink ref="F2" location="'2.1.5'!A1" display="Siguiente"/>
    <hyperlink ref="E2" location="'2.1.3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zoomScale="70" zoomScaleNormal="70" workbookViewId="0">
      <pane ySplit="5" topLeftCell="A6" activePane="bottomLeft" state="frozen"/>
      <selection activeCell="B14" sqref="B14:Q16"/>
      <selection pane="bottomLeft" activeCell="F2" sqref="F2"/>
    </sheetView>
  </sheetViews>
  <sheetFormatPr baseColWidth="10" defaultRowHeight="15" x14ac:dyDescent="0.25"/>
  <cols>
    <col min="1" max="1" width="5" customWidth="1"/>
    <col min="2" max="2" width="83.7109375" customWidth="1"/>
    <col min="3" max="6" width="15.85546875" customWidth="1"/>
    <col min="7" max="14" width="15.7109375" customWidth="1"/>
  </cols>
  <sheetData>
    <row r="1" spans="1:6" ht="78" customHeight="1" x14ac:dyDescent="0.25"/>
    <row r="2" spans="1:6" ht="33" customHeight="1" x14ac:dyDescent="0.25">
      <c r="B2" s="52" t="s">
        <v>3</v>
      </c>
      <c r="E2" s="39" t="s">
        <v>279</v>
      </c>
      <c r="F2" s="39" t="s">
        <v>280</v>
      </c>
    </row>
    <row r="3" spans="1:6" ht="33" customHeight="1" x14ac:dyDescent="0.25">
      <c r="B3" s="448" t="s">
        <v>149</v>
      </c>
      <c r="C3" s="448"/>
      <c r="D3" s="448"/>
      <c r="E3" s="448"/>
      <c r="F3" s="448"/>
    </row>
    <row r="4" spans="1:6" ht="40.5" customHeight="1" x14ac:dyDescent="0.25">
      <c r="B4" s="447" t="s">
        <v>309</v>
      </c>
      <c r="C4" s="447"/>
      <c r="D4" s="447"/>
      <c r="E4" s="447"/>
      <c r="F4" s="447"/>
    </row>
    <row r="5" spans="1:6" ht="33" customHeight="1" x14ac:dyDescent="0.25">
      <c r="B5" s="20"/>
      <c r="C5" s="20"/>
      <c r="D5" s="20"/>
      <c r="E5" s="20"/>
      <c r="F5" s="20"/>
    </row>
    <row r="6" spans="1:6" ht="33" customHeight="1" x14ac:dyDescent="0.25">
      <c r="B6" s="21" t="s">
        <v>0</v>
      </c>
      <c r="C6" s="22"/>
      <c r="D6" s="22"/>
      <c r="E6" s="22"/>
      <c r="F6" s="22"/>
    </row>
    <row r="7" spans="1:6" ht="33" customHeight="1" x14ac:dyDescent="0.25">
      <c r="B7" s="32" t="s">
        <v>4</v>
      </c>
      <c r="C7" s="32">
        <v>2019</v>
      </c>
      <c r="D7" s="32">
        <v>2021</v>
      </c>
      <c r="E7" s="32" t="s">
        <v>238</v>
      </c>
      <c r="F7" s="32" t="s">
        <v>207</v>
      </c>
    </row>
    <row r="8" spans="1:6" ht="33" customHeight="1" x14ac:dyDescent="0.25">
      <c r="B8" s="237" t="s">
        <v>479</v>
      </c>
      <c r="C8" s="202">
        <v>2976883</v>
      </c>
      <c r="D8" s="202">
        <v>3046804</v>
      </c>
      <c r="E8" s="95">
        <v>0.35338863997838499</v>
      </c>
      <c r="F8" s="95">
        <v>0.34430661374528299</v>
      </c>
    </row>
    <row r="9" spans="1:6" ht="33" customHeight="1" x14ac:dyDescent="0.25">
      <c r="B9" s="237" t="s">
        <v>480</v>
      </c>
      <c r="C9" s="202">
        <v>5018621</v>
      </c>
      <c r="D9" s="202">
        <v>4992586</v>
      </c>
      <c r="E9" s="95">
        <v>0.59576531887782103</v>
      </c>
      <c r="F9" s="95">
        <v>0.56419132293777596</v>
      </c>
    </row>
    <row r="10" spans="1:6" ht="33" customHeight="1" x14ac:dyDescent="0.25">
      <c r="B10" s="237" t="s">
        <v>481</v>
      </c>
      <c r="C10" s="202">
        <v>276961</v>
      </c>
      <c r="D10" s="202">
        <v>644918</v>
      </c>
      <c r="E10" s="95">
        <v>3.2878306307991802E-2</v>
      </c>
      <c r="F10" s="95">
        <v>7.2879493634438103E-2</v>
      </c>
    </row>
    <row r="11" spans="1:6" ht="33" customHeight="1" x14ac:dyDescent="0.25">
      <c r="B11" s="237" t="s">
        <v>482</v>
      </c>
      <c r="C11" s="202">
        <v>151357</v>
      </c>
      <c r="D11" s="202">
        <v>164793</v>
      </c>
      <c r="E11" s="95">
        <v>1.79677348358026E-2</v>
      </c>
      <c r="F11" s="95">
        <v>1.8622569682502199E-2</v>
      </c>
    </row>
    <row r="12" spans="1:6" ht="33" customHeight="1" x14ac:dyDescent="0.25">
      <c r="B12" s="238" t="s">
        <v>483</v>
      </c>
      <c r="C12" s="204">
        <v>8423822</v>
      </c>
      <c r="D12" s="204">
        <v>8849101</v>
      </c>
      <c r="E12" s="115">
        <v>1</v>
      </c>
      <c r="F12" s="115">
        <v>1</v>
      </c>
    </row>
    <row r="13" spans="1:6" ht="33" customHeight="1" x14ac:dyDescent="0.25">
      <c r="B13" s="20"/>
      <c r="C13" s="20"/>
      <c r="D13" s="20"/>
      <c r="E13" s="20"/>
      <c r="F13" s="20"/>
    </row>
    <row r="14" spans="1:6" ht="33" customHeight="1" x14ac:dyDescent="0.25">
      <c r="B14" s="21" t="s">
        <v>1</v>
      </c>
      <c r="C14" s="22"/>
      <c r="D14" s="22"/>
      <c r="E14" s="22"/>
      <c r="F14" s="22"/>
    </row>
    <row r="15" spans="1:6" ht="33" customHeight="1" x14ac:dyDescent="0.25">
      <c r="B15" s="32" t="s">
        <v>4</v>
      </c>
      <c r="C15" s="32">
        <v>2019</v>
      </c>
      <c r="D15" s="32">
        <v>2021</v>
      </c>
      <c r="E15" s="32" t="s">
        <v>238</v>
      </c>
      <c r="F15" s="32" t="s">
        <v>207</v>
      </c>
    </row>
    <row r="16" spans="1:6" ht="33" customHeight="1" x14ac:dyDescent="0.25">
      <c r="A16" s="236"/>
      <c r="B16" s="237" t="s">
        <v>479</v>
      </c>
      <c r="C16" s="202">
        <v>2274623</v>
      </c>
      <c r="D16" s="202">
        <v>2249557</v>
      </c>
      <c r="E16" s="95">
        <v>0.40814088020882999</v>
      </c>
      <c r="F16" s="95">
        <v>0.42052754259427599</v>
      </c>
    </row>
    <row r="17" spans="1:6" ht="33" customHeight="1" x14ac:dyDescent="0.25">
      <c r="A17" s="236"/>
      <c r="B17" s="237" t="s">
        <v>480</v>
      </c>
      <c r="C17" s="202">
        <v>3006045</v>
      </c>
      <c r="D17" s="202">
        <v>2812839</v>
      </c>
      <c r="E17" s="95">
        <v>0.53938162598696704</v>
      </c>
      <c r="F17" s="95">
        <v>0.52582631708524896</v>
      </c>
    </row>
    <row r="18" spans="1:6" ht="33" customHeight="1" x14ac:dyDescent="0.25">
      <c r="A18" s="236"/>
      <c r="B18" s="237" t="s">
        <v>481</v>
      </c>
      <c r="C18" s="202">
        <v>193603</v>
      </c>
      <c r="D18" s="202">
        <v>186132</v>
      </c>
      <c r="E18" s="95">
        <v>3.4738635295198501E-2</v>
      </c>
      <c r="F18" s="95">
        <v>3.4795131911819897E-2</v>
      </c>
    </row>
    <row r="19" spans="1:6" ht="33" customHeight="1" x14ac:dyDescent="0.25">
      <c r="A19" s="236"/>
      <c r="B19" s="237" t="s">
        <v>482</v>
      </c>
      <c r="C19" s="202">
        <v>98861</v>
      </c>
      <c r="D19" s="202">
        <v>100841</v>
      </c>
      <c r="E19" s="95">
        <v>1.7738858509003599E-2</v>
      </c>
      <c r="F19" s="95">
        <v>1.88510084086553E-2</v>
      </c>
    </row>
    <row r="20" spans="1:6" ht="33" customHeight="1" x14ac:dyDescent="0.25">
      <c r="A20" s="236"/>
      <c r="B20" s="238" t="s">
        <v>483</v>
      </c>
      <c r="C20" s="204">
        <v>5573132</v>
      </c>
      <c r="D20" s="204">
        <v>5349369</v>
      </c>
      <c r="E20" s="115">
        <v>1</v>
      </c>
      <c r="F20" s="115">
        <v>1</v>
      </c>
    </row>
    <row r="21" spans="1:6" ht="33" customHeight="1" x14ac:dyDescent="0.25">
      <c r="A21" s="236"/>
      <c r="B21" s="239"/>
      <c r="C21" s="207"/>
      <c r="D21" s="207"/>
      <c r="E21" s="102"/>
      <c r="F21" s="102"/>
    </row>
    <row r="22" spans="1:6" ht="36.75" customHeight="1" x14ac:dyDescent="0.25">
      <c r="B22" s="467" t="s">
        <v>340</v>
      </c>
      <c r="C22" s="467"/>
      <c r="D22" s="467"/>
      <c r="E22" s="467"/>
      <c r="F22" s="467"/>
    </row>
    <row r="23" spans="1:6" ht="33" customHeight="1" x14ac:dyDescent="0.25">
      <c r="A23" s="236"/>
      <c r="B23" s="239"/>
      <c r="C23" s="207"/>
      <c r="D23" s="207"/>
      <c r="E23" s="102"/>
      <c r="F23" s="102"/>
    </row>
    <row r="24" spans="1:6" ht="33" customHeight="1" x14ac:dyDescent="0.25">
      <c r="A24" s="236"/>
      <c r="B24" s="239"/>
      <c r="C24" s="207"/>
      <c r="D24" s="207"/>
      <c r="E24" s="102"/>
      <c r="F24" s="102"/>
    </row>
    <row r="25" spans="1:6" ht="33" customHeight="1" x14ac:dyDescent="0.25">
      <c r="A25" s="236"/>
      <c r="B25" s="239"/>
      <c r="C25" s="207"/>
      <c r="D25" s="207"/>
      <c r="E25" s="102"/>
      <c r="F25" s="102"/>
    </row>
    <row r="26" spans="1:6" ht="33" customHeight="1" x14ac:dyDescent="0.25">
      <c r="A26" s="236"/>
      <c r="B26" s="239"/>
      <c r="C26" s="207"/>
      <c r="D26" s="207"/>
      <c r="E26" s="102"/>
      <c r="F26" s="102"/>
    </row>
    <row r="27" spans="1:6" ht="33" customHeight="1" x14ac:dyDescent="0.25">
      <c r="A27" s="236"/>
      <c r="B27" s="239"/>
      <c r="C27" s="207"/>
      <c r="D27" s="207"/>
      <c r="E27" s="102"/>
      <c r="F27" s="102"/>
    </row>
    <row r="28" spans="1:6" ht="33" customHeight="1" x14ac:dyDescent="0.25">
      <c r="A28" s="236"/>
      <c r="B28" s="239"/>
      <c r="C28" s="207"/>
      <c r="D28" s="207"/>
      <c r="E28" s="102"/>
      <c r="F28" s="102"/>
    </row>
    <row r="29" spans="1:6" ht="33" customHeight="1" x14ac:dyDescent="0.25">
      <c r="A29" s="236"/>
      <c r="B29" s="239"/>
      <c r="C29" s="207"/>
      <c r="D29" s="207"/>
      <c r="E29" s="102"/>
      <c r="F29" s="102"/>
    </row>
    <row r="30" spans="1:6" ht="33" customHeight="1" x14ac:dyDescent="0.25">
      <c r="A30" s="236"/>
      <c r="B30" s="239"/>
      <c r="C30" s="207"/>
      <c r="D30" s="207"/>
      <c r="E30" s="102"/>
      <c r="F30" s="102"/>
    </row>
    <row r="31" spans="1:6" ht="33" customHeight="1" x14ac:dyDescent="0.25">
      <c r="A31" s="236"/>
      <c r="B31" s="239"/>
      <c r="C31" s="207"/>
      <c r="D31" s="207"/>
      <c r="E31" s="102"/>
      <c r="F31" s="102"/>
    </row>
    <row r="32" spans="1:6" ht="33" customHeight="1" x14ac:dyDescent="0.25">
      <c r="A32" s="236"/>
      <c r="B32" s="239"/>
      <c r="C32" s="207"/>
      <c r="D32" s="207"/>
      <c r="E32" s="102"/>
      <c r="F32" s="102"/>
    </row>
    <row r="33" spans="1:8" ht="33" customHeight="1" x14ac:dyDescent="0.25">
      <c r="A33" s="236"/>
      <c r="B33" s="239"/>
      <c r="C33" s="207"/>
      <c r="D33" s="207"/>
      <c r="E33" s="102"/>
      <c r="F33" s="102"/>
    </row>
    <row r="34" spans="1:8" ht="33" customHeight="1" x14ac:dyDescent="0.25">
      <c r="A34" s="236"/>
      <c r="B34" s="239"/>
      <c r="C34" s="207"/>
      <c r="D34" s="207"/>
      <c r="E34" s="102"/>
      <c r="F34" s="102"/>
    </row>
    <row r="35" spans="1:8" ht="33" customHeight="1" x14ac:dyDescent="0.25">
      <c r="A35" s="236"/>
      <c r="B35" s="239"/>
      <c r="C35" s="207"/>
      <c r="D35" s="207"/>
      <c r="E35" s="102"/>
      <c r="F35" s="102"/>
    </row>
    <row r="36" spans="1:8" ht="33" customHeight="1" x14ac:dyDescent="0.25">
      <c r="A36" s="236"/>
      <c r="B36" s="239"/>
      <c r="C36" s="207"/>
      <c r="D36" s="207"/>
      <c r="E36" s="102"/>
      <c r="F36" s="102"/>
    </row>
    <row r="37" spans="1:8" ht="33" customHeight="1" x14ac:dyDescent="0.25">
      <c r="B37" s="22"/>
      <c r="C37" s="22"/>
      <c r="D37" s="22"/>
      <c r="E37" s="22"/>
      <c r="F37" s="22"/>
    </row>
    <row r="38" spans="1:8" ht="36.75" customHeight="1" x14ac:dyDescent="0.25">
      <c r="B38" s="467" t="s">
        <v>308</v>
      </c>
      <c r="C38" s="467"/>
      <c r="D38" s="467"/>
      <c r="E38" s="467"/>
      <c r="F38" s="467"/>
    </row>
    <row r="39" spans="1:8" ht="33" customHeight="1" x14ac:dyDescent="0.3">
      <c r="B39" s="235"/>
      <c r="C39" s="235"/>
      <c r="D39" s="235"/>
      <c r="E39" s="235"/>
      <c r="F39" s="235"/>
      <c r="G39" s="235"/>
      <c r="H39" s="235"/>
    </row>
    <row r="40" spans="1:8" ht="33" customHeight="1" x14ac:dyDescent="0.3">
      <c r="B40" s="235"/>
      <c r="C40" s="235"/>
      <c r="D40" s="235"/>
      <c r="E40" s="235"/>
      <c r="F40" s="235"/>
      <c r="G40" s="235"/>
      <c r="H40" s="235"/>
    </row>
    <row r="41" spans="1:8" ht="33" customHeight="1" x14ac:dyDescent="0.3">
      <c r="B41" s="235"/>
      <c r="C41" s="235"/>
      <c r="D41" s="235"/>
      <c r="E41" s="235"/>
      <c r="F41" s="235"/>
      <c r="G41" s="235"/>
      <c r="H41" s="235"/>
    </row>
    <row r="42" spans="1:8" ht="33" customHeight="1" x14ac:dyDescent="0.3">
      <c r="B42" s="235"/>
      <c r="C42" s="235"/>
      <c r="D42" s="235"/>
      <c r="E42" s="235"/>
      <c r="F42" s="235"/>
      <c r="G42" s="235"/>
      <c r="H42" s="235"/>
    </row>
    <row r="43" spans="1:8" ht="33" customHeight="1" x14ac:dyDescent="0.3">
      <c r="B43" s="235"/>
      <c r="C43" s="235"/>
      <c r="D43" s="235"/>
      <c r="E43" s="235"/>
      <c r="F43" s="235"/>
      <c r="G43" s="235"/>
      <c r="H43" s="235"/>
    </row>
    <row r="44" spans="1:8" ht="33" customHeight="1" x14ac:dyDescent="0.3">
      <c r="B44" s="235"/>
      <c r="C44" s="235"/>
      <c r="D44" s="235"/>
      <c r="E44" s="235"/>
      <c r="F44" s="235"/>
      <c r="G44" s="235"/>
      <c r="H44" s="235"/>
    </row>
    <row r="45" spans="1:8" ht="33" customHeight="1" x14ac:dyDescent="0.3">
      <c r="B45" s="235"/>
      <c r="C45" s="235"/>
      <c r="D45" s="235"/>
      <c r="E45" s="235"/>
      <c r="F45" s="235"/>
      <c r="G45" s="235"/>
      <c r="H45" s="235"/>
    </row>
    <row r="46" spans="1:8" ht="33" customHeight="1" x14ac:dyDescent="0.3">
      <c r="B46" s="235"/>
      <c r="C46" s="235"/>
      <c r="D46" s="235"/>
      <c r="E46" s="235"/>
      <c r="F46" s="235"/>
      <c r="G46" s="235"/>
      <c r="H46" s="235"/>
    </row>
    <row r="47" spans="1:8" ht="33" customHeight="1" x14ac:dyDescent="0.3">
      <c r="B47" s="235"/>
      <c r="C47" s="235"/>
      <c r="D47" s="235"/>
      <c r="E47" s="235"/>
      <c r="F47" s="235"/>
      <c r="G47" s="235"/>
      <c r="H47" s="235"/>
    </row>
    <row r="48" spans="1:8" ht="33" customHeight="1" x14ac:dyDescent="0.3">
      <c r="B48" s="235"/>
      <c r="C48" s="235"/>
      <c r="D48" s="235"/>
      <c r="E48" s="235"/>
      <c r="F48" s="235"/>
      <c r="G48" s="235"/>
      <c r="H48" s="235"/>
    </row>
    <row r="49" spans="2:8" ht="33" customHeight="1" x14ac:dyDescent="0.3">
      <c r="B49" s="235"/>
      <c r="C49" s="235"/>
      <c r="D49" s="235"/>
      <c r="E49" s="235"/>
      <c r="F49" s="235"/>
      <c r="G49" s="235"/>
      <c r="H49" s="235"/>
    </row>
    <row r="50" spans="2:8" ht="33" customHeight="1" x14ac:dyDescent="0.3">
      <c r="B50" s="235"/>
      <c r="C50" s="235"/>
      <c r="D50" s="235"/>
      <c r="E50" s="235"/>
      <c r="F50" s="235"/>
      <c r="G50" s="235"/>
      <c r="H50" s="235"/>
    </row>
    <row r="51" spans="2:8" ht="33" customHeight="1" x14ac:dyDescent="0.3">
      <c r="B51" s="235"/>
      <c r="C51" s="235"/>
      <c r="D51" s="235"/>
      <c r="E51" s="235"/>
      <c r="F51" s="235"/>
      <c r="G51" s="235"/>
      <c r="H51" s="235"/>
    </row>
    <row r="52" spans="2:8" ht="33" customHeight="1" x14ac:dyDescent="0.3">
      <c r="B52" s="235"/>
      <c r="C52" s="235"/>
      <c r="D52" s="235"/>
      <c r="E52" s="235"/>
      <c r="F52" s="235"/>
      <c r="G52" s="235"/>
      <c r="H52" s="235"/>
    </row>
    <row r="53" spans="2:8" ht="15.75" customHeight="1" x14ac:dyDescent="0.3">
      <c r="B53" s="106" t="s">
        <v>205</v>
      </c>
    </row>
    <row r="54" spans="2:8" ht="15.75" customHeight="1" x14ac:dyDescent="0.3">
      <c r="B54" s="106" t="s">
        <v>15</v>
      </c>
    </row>
  </sheetData>
  <mergeCells count="4">
    <mergeCell ref="B4:F4"/>
    <mergeCell ref="B3:F3"/>
    <mergeCell ref="B38:F38"/>
    <mergeCell ref="B22:F22"/>
  </mergeCells>
  <hyperlinks>
    <hyperlink ref="B2" location="Indice!A1" display="Índice"/>
    <hyperlink ref="F2" location="'2.1.6'!A1" display="Siguiente"/>
    <hyperlink ref="E2" location="'2.1.4'!A1" display="Anterior"/>
  </hyperlinks>
  <pageMargins left="0.7" right="0.7" top="0.75" bottom="0.75" header="0.3" footer="0.3"/>
  <pageSetup paperSize="9"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02"/>
  <sheetViews>
    <sheetView showGridLines="0" zoomScale="70" zoomScaleNormal="70" zoomScaleSheetLayoutView="85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52.7109375" customWidth="1"/>
    <col min="3" max="17" width="15.85546875" customWidth="1"/>
  </cols>
  <sheetData>
    <row r="1" spans="2:17" ht="78" customHeight="1" x14ac:dyDescent="0.25"/>
    <row r="2" spans="2:17" ht="33" customHeight="1" x14ac:dyDescent="0.25">
      <c r="B2" s="52" t="s">
        <v>3</v>
      </c>
      <c r="P2" s="39" t="s">
        <v>279</v>
      </c>
      <c r="Q2" s="39" t="s">
        <v>280</v>
      </c>
    </row>
    <row r="3" spans="2:17" ht="33" customHeight="1" x14ac:dyDescent="0.25">
      <c r="B3" s="448" t="s">
        <v>150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2:17" ht="33" customHeight="1" x14ac:dyDescent="0.25">
      <c r="B4" s="450" t="s">
        <v>361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</row>
    <row r="5" spans="2:17" ht="33" customHeight="1" x14ac:dyDescent="0.25"/>
    <row r="6" spans="2:17" ht="33" customHeight="1" x14ac:dyDescent="0.25">
      <c r="B6" s="21" t="s">
        <v>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2:17" ht="33" customHeight="1" x14ac:dyDescent="0.25">
      <c r="B7" s="32" t="s">
        <v>4</v>
      </c>
      <c r="C7" s="32">
        <v>2007</v>
      </c>
      <c r="D7" s="32">
        <v>2008</v>
      </c>
      <c r="E7" s="32">
        <v>2009</v>
      </c>
      <c r="F7" s="32">
        <v>2010</v>
      </c>
      <c r="G7" s="32">
        <v>2011</v>
      </c>
      <c r="H7" s="32">
        <v>2012</v>
      </c>
      <c r="I7" s="32">
        <v>2013</v>
      </c>
      <c r="J7" s="32">
        <v>2014</v>
      </c>
      <c r="K7" s="32">
        <v>2015</v>
      </c>
      <c r="L7" s="32">
        <v>2016</v>
      </c>
      <c r="M7" s="32">
        <v>2017</v>
      </c>
      <c r="N7" s="32">
        <v>2018</v>
      </c>
      <c r="O7" s="32">
        <v>2019</v>
      </c>
      <c r="P7" s="32">
        <v>2020</v>
      </c>
      <c r="Q7" s="32">
        <v>2021</v>
      </c>
    </row>
    <row r="8" spans="2:17" ht="33" customHeight="1" x14ac:dyDescent="0.25">
      <c r="B8" s="26" t="s">
        <v>541</v>
      </c>
      <c r="C8" s="27">
        <v>1089158</v>
      </c>
      <c r="D8" s="27">
        <v>1345134</v>
      </c>
      <c r="E8" s="27">
        <v>1539978</v>
      </c>
      <c r="F8" s="27">
        <v>2037565</v>
      </c>
      <c r="G8" s="27">
        <v>2497077</v>
      </c>
      <c r="H8" s="27">
        <v>3097018</v>
      </c>
      <c r="I8" s="27">
        <v>3731655</v>
      </c>
      <c r="J8" s="27">
        <v>4281346</v>
      </c>
      <c r="K8" s="27">
        <v>4380156</v>
      </c>
      <c r="L8" s="27">
        <v>4534719</v>
      </c>
      <c r="M8" s="27">
        <v>4856273</v>
      </c>
      <c r="N8" s="27">
        <v>5380553</v>
      </c>
      <c r="O8" s="27">
        <v>5295582</v>
      </c>
      <c r="P8" s="27">
        <v>5070455</v>
      </c>
      <c r="Q8" s="27">
        <v>5637504</v>
      </c>
    </row>
    <row r="9" spans="2:17" ht="33" customHeight="1" x14ac:dyDescent="0.25">
      <c r="B9" s="26" t="s">
        <v>543</v>
      </c>
      <c r="C9" s="27">
        <v>1700319</v>
      </c>
      <c r="D9" s="27">
        <v>2044208</v>
      </c>
      <c r="E9" s="27">
        <v>2100797</v>
      </c>
      <c r="F9" s="27">
        <v>2304622</v>
      </c>
      <c r="G9" s="27">
        <v>2737099</v>
      </c>
      <c r="H9" s="27">
        <v>2955638</v>
      </c>
      <c r="I9" s="27">
        <v>2830286</v>
      </c>
      <c r="J9" s="27">
        <v>2677548</v>
      </c>
      <c r="K9" s="27">
        <v>3187997</v>
      </c>
      <c r="L9" s="27">
        <v>2891320</v>
      </c>
      <c r="M9" s="27">
        <v>3021141</v>
      </c>
      <c r="N9" s="27">
        <v>3058194</v>
      </c>
      <c r="O9" s="27">
        <v>3128240</v>
      </c>
      <c r="P9" s="27">
        <v>3262050</v>
      </c>
      <c r="Q9" s="27">
        <v>3211597</v>
      </c>
    </row>
    <row r="10" spans="2:17" ht="33" customHeight="1" x14ac:dyDescent="0.25">
      <c r="B10" s="26" t="s">
        <v>417</v>
      </c>
      <c r="C10" s="27">
        <v>51007777</v>
      </c>
      <c r="D10" s="27">
        <v>61762635</v>
      </c>
      <c r="E10" s="27">
        <v>62519686</v>
      </c>
      <c r="F10" s="27">
        <v>69555367</v>
      </c>
      <c r="G10" s="27">
        <v>79276664</v>
      </c>
      <c r="H10" s="27">
        <v>87924544</v>
      </c>
      <c r="I10" s="27">
        <v>95129659</v>
      </c>
      <c r="J10" s="27">
        <v>101726331</v>
      </c>
      <c r="K10" s="27">
        <v>99290381</v>
      </c>
      <c r="L10" s="27">
        <v>99937696</v>
      </c>
      <c r="M10" s="27">
        <v>104295862</v>
      </c>
      <c r="N10" s="27">
        <v>107562008</v>
      </c>
      <c r="O10" s="27">
        <v>108108009</v>
      </c>
      <c r="P10" s="27">
        <v>99291124</v>
      </c>
      <c r="Q10" s="27">
        <v>106165866</v>
      </c>
    </row>
    <row r="11" spans="2:17" ht="33" customHeight="1" x14ac:dyDescent="0.25">
      <c r="B11" s="28" t="s">
        <v>542</v>
      </c>
      <c r="C11" s="29">
        <v>2.13527831256006E-2</v>
      </c>
      <c r="D11" s="29">
        <v>2.1779090221782101E-2</v>
      </c>
      <c r="E11" s="29">
        <v>2.4631889545958401E-2</v>
      </c>
      <c r="F11" s="29">
        <v>2.9294144907610099E-2</v>
      </c>
      <c r="G11" s="29">
        <v>3.1498260320338402E-2</v>
      </c>
      <c r="H11" s="29">
        <v>3.5223588990123199E-2</v>
      </c>
      <c r="I11" s="29">
        <v>3.9227040643549503E-2</v>
      </c>
      <c r="J11" s="29">
        <v>4.2086900784812503E-2</v>
      </c>
      <c r="K11" s="29">
        <v>4.4114605623277799E-2</v>
      </c>
      <c r="L11" s="29">
        <v>4.5375460727051398E-2</v>
      </c>
      <c r="M11" s="29">
        <v>4.6562470522560101E-2</v>
      </c>
      <c r="N11" s="29">
        <v>5.0022801731258101E-2</v>
      </c>
      <c r="O11" s="29">
        <v>4.8984178406245603E-2</v>
      </c>
      <c r="P11" s="29">
        <v>5.1066548506390197E-2</v>
      </c>
      <c r="Q11" s="29">
        <v>5.3100909100105703E-2</v>
      </c>
    </row>
    <row r="12" spans="2:17" ht="33" customHeight="1" x14ac:dyDescent="0.25">
      <c r="B12" s="28" t="s">
        <v>544</v>
      </c>
      <c r="C12" s="29">
        <v>3.3334505050082897E-2</v>
      </c>
      <c r="D12" s="29">
        <v>3.3097810674690302E-2</v>
      </c>
      <c r="E12" s="29">
        <v>3.3602168123493099E-2</v>
      </c>
      <c r="F12" s="29">
        <v>3.3133632951717402E-2</v>
      </c>
      <c r="G12" s="29">
        <v>3.4525910424283199E-2</v>
      </c>
      <c r="H12" s="29">
        <v>3.3615619320129797E-2</v>
      </c>
      <c r="I12" s="29">
        <v>2.9751877908024499E-2</v>
      </c>
      <c r="J12" s="29">
        <v>2.63210908491332E-2</v>
      </c>
      <c r="K12" s="29">
        <v>3.2107813142544003E-2</v>
      </c>
      <c r="L12" s="29">
        <v>2.8931225310617498E-2</v>
      </c>
      <c r="M12" s="29">
        <v>2.8967026515395199E-2</v>
      </c>
      <c r="N12" s="29">
        <v>2.8431916220827701E-2</v>
      </c>
      <c r="O12" s="29">
        <v>2.8936246527304001E-2</v>
      </c>
      <c r="P12" s="29">
        <v>3.28533897954464E-2</v>
      </c>
      <c r="Q12" s="29">
        <v>3.02507493321818E-2</v>
      </c>
    </row>
    <row r="13" spans="2:17" ht="33" customHeight="1" x14ac:dyDescent="0.25">
      <c r="B13" s="60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</row>
    <row r="14" spans="2:17" ht="33" customHeight="1" x14ac:dyDescent="0.25">
      <c r="B14" s="21" t="s">
        <v>1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</row>
    <row r="15" spans="2:17" ht="33" customHeight="1" x14ac:dyDescent="0.25">
      <c r="B15" s="32" t="s">
        <v>4</v>
      </c>
      <c r="C15" s="32">
        <v>2007</v>
      </c>
      <c r="D15" s="32">
        <v>2008</v>
      </c>
      <c r="E15" s="32">
        <v>2009</v>
      </c>
      <c r="F15" s="32">
        <v>2010</v>
      </c>
      <c r="G15" s="32">
        <v>2011</v>
      </c>
      <c r="H15" s="32">
        <v>2012</v>
      </c>
      <c r="I15" s="32">
        <v>2013</v>
      </c>
      <c r="J15" s="32">
        <v>2014</v>
      </c>
      <c r="K15" s="32">
        <v>2015</v>
      </c>
      <c r="L15" s="32">
        <v>2016</v>
      </c>
      <c r="M15" s="32">
        <v>2017</v>
      </c>
      <c r="N15" s="32">
        <v>2018</v>
      </c>
      <c r="O15" s="32">
        <v>2019</v>
      </c>
      <c r="P15" s="32">
        <v>2020</v>
      </c>
      <c r="Q15" s="32">
        <v>2021</v>
      </c>
    </row>
    <row r="16" spans="2:17" ht="33" customHeight="1" x14ac:dyDescent="0.25">
      <c r="B16" s="26" t="s">
        <v>541</v>
      </c>
      <c r="C16" s="27">
        <v>1089158</v>
      </c>
      <c r="D16" s="27">
        <v>1282759</v>
      </c>
      <c r="E16" s="27">
        <v>1404508</v>
      </c>
      <c r="F16" s="27">
        <v>1754828</v>
      </c>
      <c r="G16" s="27">
        <v>2076907</v>
      </c>
      <c r="H16" s="27">
        <v>2448124</v>
      </c>
      <c r="I16" s="27">
        <v>2768223</v>
      </c>
      <c r="J16" s="27">
        <v>3036910</v>
      </c>
      <c r="K16" s="27">
        <v>3028986</v>
      </c>
      <c r="L16" s="27">
        <v>3012465</v>
      </c>
      <c r="M16" s="27">
        <v>3014954</v>
      </c>
      <c r="N16" s="27">
        <v>3141430</v>
      </c>
      <c r="O16" s="27">
        <v>3199648</v>
      </c>
      <c r="P16" s="27">
        <v>2722139</v>
      </c>
      <c r="Q16" s="27">
        <v>2998971</v>
      </c>
    </row>
    <row r="17" spans="2:17" ht="33" customHeight="1" x14ac:dyDescent="0.25">
      <c r="B17" s="26" t="s">
        <v>543</v>
      </c>
      <c r="C17" s="27">
        <v>1700319</v>
      </c>
      <c r="D17" s="27">
        <v>1990838</v>
      </c>
      <c r="E17" s="27">
        <v>1989758</v>
      </c>
      <c r="F17" s="27">
        <v>2136732</v>
      </c>
      <c r="G17" s="27">
        <v>2485649</v>
      </c>
      <c r="H17" s="27">
        <v>2594712</v>
      </c>
      <c r="I17" s="27">
        <v>2428858</v>
      </c>
      <c r="J17" s="27">
        <v>2279447</v>
      </c>
      <c r="K17" s="27">
        <v>2657480</v>
      </c>
      <c r="L17" s="27">
        <v>2327434</v>
      </c>
      <c r="M17" s="27">
        <v>2360893</v>
      </c>
      <c r="N17" s="27">
        <v>2312497</v>
      </c>
      <c r="O17" s="27">
        <v>2373484</v>
      </c>
      <c r="P17" s="27">
        <v>2393372</v>
      </c>
      <c r="Q17" s="27">
        <v>2350398</v>
      </c>
    </row>
    <row r="18" spans="2:17" ht="33" customHeight="1" x14ac:dyDescent="0.25">
      <c r="B18" s="26" t="s">
        <v>417</v>
      </c>
      <c r="C18" s="27">
        <v>51007777</v>
      </c>
      <c r="D18" s="27">
        <v>54250408</v>
      </c>
      <c r="E18" s="27">
        <v>54557732</v>
      </c>
      <c r="F18" s="27">
        <v>56481055</v>
      </c>
      <c r="G18" s="27">
        <v>60925064</v>
      </c>
      <c r="H18" s="27">
        <v>64362433</v>
      </c>
      <c r="I18" s="27">
        <v>67546128</v>
      </c>
      <c r="J18" s="27">
        <v>70105362</v>
      </c>
      <c r="K18" s="27">
        <v>70174677</v>
      </c>
      <c r="L18" s="27">
        <v>69314066</v>
      </c>
      <c r="M18" s="27">
        <v>70955691</v>
      </c>
      <c r="N18" s="27">
        <v>71870517</v>
      </c>
      <c r="O18" s="27">
        <v>71879217</v>
      </c>
      <c r="P18" s="27">
        <v>66281546</v>
      </c>
      <c r="Q18" s="27">
        <v>69088736</v>
      </c>
    </row>
    <row r="19" spans="2:17" ht="33" customHeight="1" x14ac:dyDescent="0.25">
      <c r="B19" s="28" t="s">
        <v>542</v>
      </c>
      <c r="C19" s="29">
        <v>2.13527831256006E-2</v>
      </c>
      <c r="D19" s="29">
        <v>2.3645149359982701E-2</v>
      </c>
      <c r="E19" s="29">
        <v>2.5743518810496E-2</v>
      </c>
      <c r="F19" s="29">
        <v>3.1069320500475801E-2</v>
      </c>
      <c r="G19" s="29">
        <v>3.4089533332291602E-2</v>
      </c>
      <c r="H19" s="29">
        <v>3.8036536002298102E-2</v>
      </c>
      <c r="I19" s="29">
        <v>4.0982704441622497E-2</v>
      </c>
      <c r="J19" s="29">
        <v>4.3319225710581201E-2</v>
      </c>
      <c r="K19" s="29">
        <v>4.3163518942880202E-2</v>
      </c>
      <c r="L19" s="29">
        <v>4.3461092009809403E-2</v>
      </c>
      <c r="M19" s="29">
        <v>4.2490658007967301E-2</v>
      </c>
      <c r="N19" s="29">
        <v>4.3709578435340901E-2</v>
      </c>
      <c r="O19" s="29">
        <v>4.4514230031192502E-2</v>
      </c>
      <c r="P19" s="29">
        <v>4.1069334743640398E-2</v>
      </c>
      <c r="Q19" s="29">
        <v>4.3407524491401901E-2</v>
      </c>
    </row>
    <row r="20" spans="2:17" ht="33" customHeight="1" x14ac:dyDescent="0.25">
      <c r="B20" s="28" t="s">
        <v>544</v>
      </c>
      <c r="C20" s="29">
        <v>3.3334505050082897E-2</v>
      </c>
      <c r="D20" s="29">
        <v>3.6697198664386102E-2</v>
      </c>
      <c r="E20" s="29">
        <v>3.6470687601163503E-2</v>
      </c>
      <c r="F20" s="29">
        <v>3.7830950572718597E-2</v>
      </c>
      <c r="G20" s="29">
        <v>4.0798463502639902E-2</v>
      </c>
      <c r="H20" s="29">
        <v>4.0314075759069E-2</v>
      </c>
      <c r="I20" s="29">
        <v>3.5958508236030903E-2</v>
      </c>
      <c r="J20" s="29">
        <v>3.25145885417438E-2</v>
      </c>
      <c r="K20" s="29">
        <v>3.7869500988226799E-2</v>
      </c>
      <c r="L20" s="29">
        <v>3.3578090773090701E-2</v>
      </c>
      <c r="M20" s="29">
        <v>3.3272778641532802E-2</v>
      </c>
      <c r="N20" s="29">
        <v>3.2175878183817702E-2</v>
      </c>
      <c r="O20" s="29">
        <v>3.3020448734159102E-2</v>
      </c>
      <c r="P20" s="29">
        <v>3.6109175848131198E-2</v>
      </c>
      <c r="Q20" s="29">
        <v>3.4019988439215297E-2</v>
      </c>
    </row>
    <row r="21" spans="2:17" ht="33" customHeight="1" x14ac:dyDescent="0.25">
      <c r="B21" s="40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</row>
    <row r="22" spans="2:17" ht="33" customHeight="1" x14ac:dyDescent="0.25">
      <c r="B22" s="449" t="s">
        <v>341</v>
      </c>
      <c r="C22" s="449"/>
      <c r="D22" s="449"/>
      <c r="E22" s="449"/>
      <c r="F22" s="449"/>
      <c r="G22" s="449"/>
      <c r="H22" s="449"/>
      <c r="I22" s="449"/>
      <c r="J22" s="449"/>
      <c r="K22" s="449"/>
      <c r="L22" s="449"/>
    </row>
    <row r="23" spans="2:17" ht="33" customHeight="1" x14ac:dyDescent="0.25">
      <c r="B23" s="40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</row>
    <row r="24" spans="2:17" ht="33" customHeight="1" x14ac:dyDescent="0.25">
      <c r="B24" s="40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</row>
    <row r="25" spans="2:17" ht="33" customHeight="1" x14ac:dyDescent="0.25">
      <c r="B25" s="40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</row>
    <row r="26" spans="2:17" ht="33" customHeight="1" x14ac:dyDescent="0.25">
      <c r="B26" s="40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</row>
    <row r="27" spans="2:17" ht="33" customHeight="1" x14ac:dyDescent="0.25">
      <c r="B27" s="40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</row>
    <row r="28" spans="2:17" ht="33" customHeight="1" x14ac:dyDescent="0.25">
      <c r="B28" s="4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</row>
    <row r="29" spans="2:17" ht="33" customHeight="1" x14ac:dyDescent="0.25">
      <c r="B29" s="40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</row>
    <row r="30" spans="2:17" ht="33" customHeight="1" x14ac:dyDescent="0.25">
      <c r="B30" s="40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</row>
    <row r="31" spans="2:17" ht="33" customHeight="1" x14ac:dyDescent="0.25">
      <c r="B31" s="40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</row>
    <row r="32" spans="2:17" ht="33" customHeight="1" x14ac:dyDescent="0.25">
      <c r="B32" s="40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</row>
    <row r="33" spans="2:17" ht="33" customHeight="1" x14ac:dyDescent="0.25">
      <c r="B33" s="40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</row>
    <row r="34" spans="2:17" ht="33" customHeight="1" x14ac:dyDescent="0.25">
      <c r="B34" s="40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</row>
    <row r="35" spans="2:17" ht="33" customHeight="1" x14ac:dyDescent="0.25">
      <c r="B35" s="40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</row>
    <row r="36" spans="2:17" ht="33" customHeight="1" x14ac:dyDescent="0.25">
      <c r="B36" s="40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</row>
    <row r="37" spans="2:17" ht="33" customHeight="1" x14ac:dyDescent="0.25">
      <c r="B37" s="449" t="s">
        <v>290</v>
      </c>
      <c r="C37" s="449"/>
      <c r="D37" s="449"/>
      <c r="E37" s="449"/>
      <c r="F37" s="449"/>
      <c r="G37" s="449"/>
      <c r="H37" s="449"/>
      <c r="I37" s="449"/>
      <c r="J37" s="449"/>
      <c r="K37" s="449"/>
      <c r="L37" s="449"/>
    </row>
    <row r="38" spans="2:17" ht="33" customHeight="1" x14ac:dyDescent="0.25">
      <c r="B38" s="17"/>
      <c r="C38" s="18"/>
      <c r="D38" s="18"/>
      <c r="E38" s="18"/>
      <c r="F38" s="18"/>
      <c r="G38" s="18"/>
      <c r="H38" s="18"/>
      <c r="I38" s="18"/>
      <c r="J38" s="18"/>
    </row>
    <row r="39" spans="2:17" ht="33" customHeight="1" x14ac:dyDescent="0.25">
      <c r="B39" s="17"/>
      <c r="C39" s="18"/>
      <c r="D39" s="18"/>
      <c r="E39" s="18"/>
      <c r="F39" s="18"/>
      <c r="G39" s="18"/>
      <c r="H39" s="18"/>
      <c r="I39" s="18"/>
      <c r="J39" s="18"/>
    </row>
    <row r="40" spans="2:17" ht="33" customHeight="1" x14ac:dyDescent="0.25">
      <c r="B40" s="17"/>
      <c r="C40" s="18"/>
      <c r="D40" s="18"/>
      <c r="E40" s="18"/>
      <c r="F40" s="18"/>
      <c r="G40" s="18"/>
      <c r="H40" s="18"/>
      <c r="I40" s="18"/>
      <c r="J40" s="18"/>
    </row>
    <row r="41" spans="2:17" ht="33" customHeight="1" x14ac:dyDescent="0.25">
      <c r="B41" s="17"/>
      <c r="C41" s="18"/>
      <c r="D41" s="18"/>
      <c r="E41" s="18"/>
      <c r="F41" s="18"/>
      <c r="G41" s="18"/>
      <c r="H41" s="18"/>
      <c r="I41" s="18"/>
      <c r="J41" s="18"/>
    </row>
    <row r="42" spans="2:17" ht="33" customHeight="1" x14ac:dyDescent="0.25">
      <c r="B42" s="17"/>
      <c r="C42" s="18"/>
      <c r="D42" s="18"/>
      <c r="E42" s="18"/>
      <c r="F42" s="18"/>
      <c r="G42" s="18"/>
      <c r="H42" s="18"/>
      <c r="I42" s="18"/>
      <c r="J42" s="18"/>
    </row>
    <row r="43" spans="2:17" ht="33" customHeight="1" x14ac:dyDescent="0.25">
      <c r="B43" s="17"/>
      <c r="C43" s="18"/>
      <c r="D43" s="18"/>
      <c r="E43" s="18"/>
      <c r="F43" s="18"/>
      <c r="G43" s="18"/>
      <c r="H43" s="18"/>
      <c r="I43" s="18"/>
      <c r="J43" s="18"/>
    </row>
    <row r="44" spans="2:17" ht="33" customHeight="1" x14ac:dyDescent="0.25">
      <c r="B44" s="17"/>
      <c r="C44" s="18"/>
      <c r="D44" s="18"/>
      <c r="E44" s="18"/>
      <c r="F44" s="18"/>
      <c r="G44" s="18"/>
      <c r="H44" s="18"/>
      <c r="I44" s="18"/>
      <c r="J44" s="18"/>
    </row>
    <row r="45" spans="2:17" ht="33" customHeight="1" x14ac:dyDescent="0.25">
      <c r="B45" s="17"/>
      <c r="C45" s="18"/>
      <c r="D45" s="18"/>
      <c r="E45" s="18"/>
      <c r="F45" s="18"/>
      <c r="G45" s="18"/>
      <c r="H45" s="18"/>
      <c r="I45" s="18"/>
      <c r="J45" s="18"/>
    </row>
    <row r="46" spans="2:17" ht="33" customHeight="1" x14ac:dyDescent="0.25">
      <c r="B46" s="17"/>
      <c r="C46" s="18"/>
      <c r="D46" s="18"/>
      <c r="E46" s="18"/>
      <c r="F46" s="18"/>
      <c r="G46" s="18"/>
      <c r="H46" s="18"/>
      <c r="I46" s="18"/>
      <c r="J46" s="18"/>
    </row>
    <row r="47" spans="2:17" ht="33" customHeight="1" x14ac:dyDescent="0.25">
      <c r="B47" s="17"/>
      <c r="C47" s="18"/>
      <c r="D47" s="18"/>
      <c r="E47" s="18"/>
      <c r="F47" s="18"/>
      <c r="G47" s="18"/>
      <c r="H47" s="18"/>
      <c r="I47" s="18"/>
      <c r="J47" s="18"/>
    </row>
    <row r="48" spans="2:17" ht="33" customHeight="1" x14ac:dyDescent="0.25">
      <c r="B48" s="17"/>
      <c r="C48" s="18"/>
      <c r="D48" s="18"/>
      <c r="E48" s="18"/>
      <c r="F48" s="18"/>
      <c r="G48" s="18"/>
      <c r="H48" s="18"/>
      <c r="I48" s="18"/>
      <c r="J48" s="18"/>
    </row>
    <row r="49" spans="2:17" ht="33" customHeight="1" x14ac:dyDescent="0.25">
      <c r="B49" s="17"/>
      <c r="C49" s="18"/>
      <c r="D49" s="18"/>
      <c r="E49" s="18"/>
      <c r="F49" s="18"/>
      <c r="G49" s="18"/>
      <c r="H49" s="18"/>
      <c r="I49" s="18"/>
      <c r="J49" s="18"/>
    </row>
    <row r="50" spans="2:17" ht="33" customHeight="1" x14ac:dyDescent="0.25">
      <c r="B50" s="17"/>
      <c r="C50" s="18"/>
      <c r="D50" s="18"/>
      <c r="E50" s="18"/>
      <c r="F50" s="18"/>
      <c r="G50" s="18"/>
      <c r="H50" s="18"/>
      <c r="I50" s="18"/>
      <c r="J50" s="18"/>
    </row>
    <row r="51" spans="2:17" ht="18.75" customHeight="1" x14ac:dyDescent="0.25"/>
    <row r="52" spans="2:17" ht="18.75" customHeight="1" x14ac:dyDescent="0.25"/>
    <row r="53" spans="2:17" ht="32.25" customHeight="1" x14ac:dyDescent="0.25">
      <c r="B53" s="449" t="s">
        <v>353</v>
      </c>
      <c r="C53" s="449"/>
      <c r="D53" s="449"/>
      <c r="E53" s="449"/>
      <c r="F53" s="449"/>
      <c r="G53" s="449"/>
      <c r="H53" s="449"/>
      <c r="I53" s="449"/>
      <c r="J53" s="449"/>
      <c r="K53" s="449"/>
      <c r="L53" s="449"/>
    </row>
    <row r="54" spans="2:17" ht="15.75" customHeight="1" x14ac:dyDescent="0.25">
      <c r="B54" s="241"/>
      <c r="C54" s="241">
        <v>2007</v>
      </c>
      <c r="D54" s="241">
        <v>2008</v>
      </c>
      <c r="E54" s="241">
        <v>2009</v>
      </c>
      <c r="F54" s="241">
        <v>2010</v>
      </c>
      <c r="G54" s="241">
        <v>2011</v>
      </c>
      <c r="H54" s="241">
        <v>2012</v>
      </c>
      <c r="I54" s="241">
        <v>2013</v>
      </c>
      <c r="J54" s="241">
        <v>2014</v>
      </c>
      <c r="K54" s="241">
        <v>2015</v>
      </c>
      <c r="L54" s="241">
        <v>2016</v>
      </c>
      <c r="M54" s="241">
        <v>2017</v>
      </c>
      <c r="N54" s="241">
        <v>2018</v>
      </c>
      <c r="O54" s="241">
        <v>2019</v>
      </c>
      <c r="P54" s="241">
        <v>2020</v>
      </c>
      <c r="Q54" s="241">
        <v>2021</v>
      </c>
    </row>
    <row r="55" spans="2:17" ht="17.25" customHeight="1" x14ac:dyDescent="0.25">
      <c r="B55" s="242" t="str">
        <f>B8</f>
        <v>Gasto de consumo final público en salud</v>
      </c>
      <c r="C55" s="243">
        <f t="shared" ref="C55:Q55" si="0">C8/C57</f>
        <v>0.39045240380185964</v>
      </c>
      <c r="D55" s="243">
        <f t="shared" si="0"/>
        <v>0.39687172318402802</v>
      </c>
      <c r="E55" s="243">
        <f t="shared" si="0"/>
        <v>0.42298082139104998</v>
      </c>
      <c r="F55" s="243">
        <f t="shared" si="0"/>
        <v>0.46924856069073029</v>
      </c>
      <c r="G55" s="243">
        <f t="shared" si="0"/>
        <v>0.4770716536853174</v>
      </c>
      <c r="H55" s="243">
        <f t="shared" si="0"/>
        <v>0.51167917026839127</v>
      </c>
      <c r="I55" s="243">
        <f t="shared" si="0"/>
        <v>0.5686815836960436</v>
      </c>
      <c r="J55" s="243">
        <f t="shared" si="0"/>
        <v>0.61523368512295196</v>
      </c>
      <c r="K55" s="243">
        <f t="shared" si="0"/>
        <v>0.57876155516411998</v>
      </c>
      <c r="L55" s="243">
        <f t="shared" si="0"/>
        <v>0.61065111562166585</v>
      </c>
      <c r="M55" s="243">
        <f t="shared" si="0"/>
        <v>0.61648061153063682</v>
      </c>
      <c r="N55" s="243">
        <f t="shared" si="0"/>
        <v>0.6376009376747519</v>
      </c>
      <c r="O55" s="243">
        <f t="shared" si="0"/>
        <v>0.62864362518581229</v>
      </c>
      <c r="P55" s="243">
        <f t="shared" si="0"/>
        <v>0.60851508639958807</v>
      </c>
      <c r="Q55" s="243">
        <f t="shared" si="0"/>
        <v>0.63707081657221454</v>
      </c>
    </row>
    <row r="56" spans="2:17" ht="15" customHeight="1" x14ac:dyDescent="0.25">
      <c r="B56" s="242" t="str">
        <f>B9</f>
        <v>Gasto de consumo final privado en salud</v>
      </c>
      <c r="C56" s="243">
        <f t="shared" ref="C56:Q56" si="1">C9/C57</f>
        <v>0.60954759619814036</v>
      </c>
      <c r="D56" s="243">
        <f t="shared" si="1"/>
        <v>0.60312827681597192</v>
      </c>
      <c r="E56" s="243">
        <f t="shared" si="1"/>
        <v>0.57701917860895002</v>
      </c>
      <c r="F56" s="243">
        <f t="shared" si="1"/>
        <v>0.53075143930926971</v>
      </c>
      <c r="G56" s="243">
        <f t="shared" si="1"/>
        <v>0.52292834631468255</v>
      </c>
      <c r="H56" s="243">
        <f t="shared" si="1"/>
        <v>0.48832082973160873</v>
      </c>
      <c r="I56" s="243">
        <f t="shared" si="1"/>
        <v>0.4313184163039564</v>
      </c>
      <c r="J56" s="243">
        <f t="shared" si="1"/>
        <v>0.38476631487704799</v>
      </c>
      <c r="K56" s="243">
        <f t="shared" si="1"/>
        <v>0.42123844483588002</v>
      </c>
      <c r="L56" s="243">
        <f t="shared" si="1"/>
        <v>0.38934888437833415</v>
      </c>
      <c r="M56" s="243">
        <f t="shared" si="1"/>
        <v>0.38351938846936318</v>
      </c>
      <c r="N56" s="243">
        <f t="shared" si="1"/>
        <v>0.36239906232524804</v>
      </c>
      <c r="O56" s="243">
        <f t="shared" si="1"/>
        <v>0.37135637481418765</v>
      </c>
      <c r="P56" s="243">
        <f t="shared" si="1"/>
        <v>0.39148491360041188</v>
      </c>
      <c r="Q56" s="243">
        <f t="shared" si="1"/>
        <v>0.36292918342778546</v>
      </c>
    </row>
    <row r="57" spans="2:17" x14ac:dyDescent="0.25">
      <c r="B57" s="241" t="s">
        <v>295</v>
      </c>
      <c r="C57" s="244">
        <f t="shared" ref="C57:Q57" si="2">SUM(C8:C9)</f>
        <v>2789477</v>
      </c>
      <c r="D57" s="244">
        <f t="shared" si="2"/>
        <v>3389342</v>
      </c>
      <c r="E57" s="244">
        <f t="shared" si="2"/>
        <v>3640775</v>
      </c>
      <c r="F57" s="244">
        <f t="shared" si="2"/>
        <v>4342187</v>
      </c>
      <c r="G57" s="244">
        <f t="shared" si="2"/>
        <v>5234176</v>
      </c>
      <c r="H57" s="244">
        <f t="shared" si="2"/>
        <v>6052656</v>
      </c>
      <c r="I57" s="244">
        <f t="shared" si="2"/>
        <v>6561941</v>
      </c>
      <c r="J57" s="244">
        <f t="shared" si="2"/>
        <v>6958894</v>
      </c>
      <c r="K57" s="244">
        <f t="shared" si="2"/>
        <v>7568153</v>
      </c>
      <c r="L57" s="244">
        <f t="shared" si="2"/>
        <v>7426039</v>
      </c>
      <c r="M57" s="244">
        <f t="shared" si="2"/>
        <v>7877414</v>
      </c>
      <c r="N57" s="244">
        <f t="shared" si="2"/>
        <v>8438747</v>
      </c>
      <c r="O57" s="244">
        <f t="shared" si="2"/>
        <v>8423822</v>
      </c>
      <c r="P57" s="244">
        <f t="shared" si="2"/>
        <v>8332505</v>
      </c>
      <c r="Q57" s="244">
        <f t="shared" si="2"/>
        <v>8849101</v>
      </c>
    </row>
    <row r="59" spans="2:17" ht="15.75" customHeight="1" x14ac:dyDescent="0.3">
      <c r="B59" s="34"/>
    </row>
    <row r="61" spans="2:17" x14ac:dyDescent="0.25">
      <c r="B61" s="19"/>
    </row>
    <row r="74" spans="2:17" ht="21.75" customHeight="1" x14ac:dyDescent="0.25"/>
    <row r="75" spans="2:17" ht="21.75" customHeight="1" x14ac:dyDescent="0.25"/>
    <row r="76" spans="2:17" ht="36" customHeight="1" x14ac:dyDescent="0.25">
      <c r="B76" s="449" t="s">
        <v>354</v>
      </c>
      <c r="C76" s="449"/>
      <c r="D76" s="449"/>
      <c r="E76" s="449"/>
      <c r="F76" s="449"/>
      <c r="G76" s="449"/>
      <c r="H76" s="449"/>
      <c r="I76" s="449"/>
      <c r="J76" s="449"/>
      <c r="K76" s="449"/>
      <c r="L76" s="449"/>
    </row>
    <row r="78" spans="2:17" x14ac:dyDescent="0.25">
      <c r="B78" s="48"/>
      <c r="C78" s="48">
        <v>2007</v>
      </c>
      <c r="D78" s="48">
        <v>2008</v>
      </c>
      <c r="E78" s="48">
        <v>2009</v>
      </c>
      <c r="F78" s="48">
        <v>2010</v>
      </c>
      <c r="G78" s="48">
        <v>2011</v>
      </c>
      <c r="H78" s="48">
        <v>2012</v>
      </c>
      <c r="I78" s="48">
        <v>2013</v>
      </c>
      <c r="J78" s="48">
        <v>2014</v>
      </c>
      <c r="K78" s="48">
        <v>2015</v>
      </c>
      <c r="L78" s="48">
        <v>2016</v>
      </c>
      <c r="M78" s="48">
        <v>2017</v>
      </c>
      <c r="N78" s="48">
        <v>2018</v>
      </c>
      <c r="O78" s="48">
        <v>2019</v>
      </c>
      <c r="P78" s="48">
        <v>2020</v>
      </c>
      <c r="Q78" s="48">
        <v>2021</v>
      </c>
    </row>
    <row r="79" spans="2:17" x14ac:dyDescent="0.25">
      <c r="B79" s="245" t="str">
        <f>B16</f>
        <v>Gasto de consumo final público en salud</v>
      </c>
      <c r="C79" s="246">
        <f t="shared" ref="C79:Q79" si="3">C16/C81</f>
        <v>0.39045240380185964</v>
      </c>
      <c r="D79" s="246">
        <f t="shared" si="3"/>
        <v>0.39185000475012655</v>
      </c>
      <c r="E79" s="246">
        <f t="shared" si="3"/>
        <v>0.41378843025266732</v>
      </c>
      <c r="F79" s="246">
        <f t="shared" si="3"/>
        <v>0.45093176001397894</v>
      </c>
      <c r="G79" s="246">
        <f t="shared" si="3"/>
        <v>0.4552069059535927</v>
      </c>
      <c r="H79" s="246">
        <f t="shared" si="3"/>
        <v>0.48546571809989458</v>
      </c>
      <c r="I79" s="246">
        <f t="shared" si="3"/>
        <v>0.53264957771487498</v>
      </c>
      <c r="J79" s="246">
        <f t="shared" si="3"/>
        <v>0.57123891416622319</v>
      </c>
      <c r="K79" s="246">
        <f t="shared" si="3"/>
        <v>0.53266580684734599</v>
      </c>
      <c r="L79" s="246">
        <f t="shared" si="3"/>
        <v>0.56414269258650773</v>
      </c>
      <c r="M79" s="246">
        <f t="shared" si="3"/>
        <v>0.56083329752502253</v>
      </c>
      <c r="N79" s="246">
        <f t="shared" si="3"/>
        <v>0.57599414146907357</v>
      </c>
      <c r="O79" s="246">
        <f t="shared" si="3"/>
        <v>0.57412026128216598</v>
      </c>
      <c r="P79" s="246">
        <f t="shared" si="3"/>
        <v>0.53213432636544034</v>
      </c>
      <c r="Q79" s="246">
        <f t="shared" si="3"/>
        <v>0.56062144899706867</v>
      </c>
    </row>
    <row r="80" spans="2:17" x14ac:dyDescent="0.25">
      <c r="B80" s="245" t="str">
        <f>B17</f>
        <v>Gasto de consumo final privado en salud</v>
      </c>
      <c r="C80" s="246">
        <f t="shared" ref="C80:Q80" si="4">C17/C81</f>
        <v>0.60954759619814036</v>
      </c>
      <c r="D80" s="246">
        <f t="shared" si="4"/>
        <v>0.60814999524987345</v>
      </c>
      <c r="E80" s="246">
        <f t="shared" si="4"/>
        <v>0.58621156974733268</v>
      </c>
      <c r="F80" s="246">
        <f t="shared" si="4"/>
        <v>0.54906823998602106</v>
      </c>
      <c r="G80" s="246">
        <f t="shared" si="4"/>
        <v>0.5447930940464073</v>
      </c>
      <c r="H80" s="246">
        <f t="shared" si="4"/>
        <v>0.51453428190010542</v>
      </c>
      <c r="I80" s="246">
        <f t="shared" si="4"/>
        <v>0.46735042228512508</v>
      </c>
      <c r="J80" s="246">
        <f t="shared" si="4"/>
        <v>0.42876108583377676</v>
      </c>
      <c r="K80" s="246">
        <f t="shared" si="4"/>
        <v>0.46733419315265406</v>
      </c>
      <c r="L80" s="246">
        <f t="shared" si="4"/>
        <v>0.43585730741349227</v>
      </c>
      <c r="M80" s="246">
        <f t="shared" si="4"/>
        <v>0.43916670247497741</v>
      </c>
      <c r="N80" s="246">
        <f t="shared" si="4"/>
        <v>0.42400585853092643</v>
      </c>
      <c r="O80" s="246">
        <f t="shared" si="4"/>
        <v>0.42587973871783408</v>
      </c>
      <c r="P80" s="246">
        <f t="shared" si="4"/>
        <v>0.46786567363455966</v>
      </c>
      <c r="Q80" s="246">
        <f t="shared" si="4"/>
        <v>0.43937855100293138</v>
      </c>
    </row>
    <row r="81" spans="2:17" x14ac:dyDescent="0.25">
      <c r="B81" s="48" t="s">
        <v>355</v>
      </c>
      <c r="C81" s="247">
        <f>SUM(C16:C17)</f>
        <v>2789477</v>
      </c>
      <c r="D81" s="247">
        <f t="shared" ref="D81:Q81" si="5">SUM(D16:D17)</f>
        <v>3273597</v>
      </c>
      <c r="E81" s="247">
        <f t="shared" si="5"/>
        <v>3394266</v>
      </c>
      <c r="F81" s="247">
        <f t="shared" si="5"/>
        <v>3891560</v>
      </c>
      <c r="G81" s="247">
        <f t="shared" si="5"/>
        <v>4562556</v>
      </c>
      <c r="H81" s="247">
        <f t="shared" si="5"/>
        <v>5042836</v>
      </c>
      <c r="I81" s="247">
        <f t="shared" si="5"/>
        <v>5197081</v>
      </c>
      <c r="J81" s="247">
        <f t="shared" si="5"/>
        <v>5316357</v>
      </c>
      <c r="K81" s="247">
        <f t="shared" si="5"/>
        <v>5686466</v>
      </c>
      <c r="L81" s="247">
        <f t="shared" si="5"/>
        <v>5339899</v>
      </c>
      <c r="M81" s="247">
        <f t="shared" si="5"/>
        <v>5375847</v>
      </c>
      <c r="N81" s="247">
        <f t="shared" si="5"/>
        <v>5453927</v>
      </c>
      <c r="O81" s="247">
        <f t="shared" si="5"/>
        <v>5573132</v>
      </c>
      <c r="P81" s="247">
        <f t="shared" si="5"/>
        <v>5115511</v>
      </c>
      <c r="Q81" s="247">
        <f t="shared" si="5"/>
        <v>5349369</v>
      </c>
    </row>
    <row r="99" spans="2:10" ht="15.75" customHeight="1" x14ac:dyDescent="0.3">
      <c r="B99" s="34" t="s">
        <v>275</v>
      </c>
      <c r="C99" s="240"/>
      <c r="D99" s="240"/>
      <c r="E99" s="240"/>
      <c r="F99" s="240"/>
      <c r="G99" s="18"/>
      <c r="H99" s="18"/>
      <c r="I99" s="18"/>
      <c r="J99" s="18"/>
    </row>
    <row r="100" spans="2:10" ht="15.75" customHeight="1" x14ac:dyDescent="0.3">
      <c r="B100" s="37" t="s">
        <v>270</v>
      </c>
      <c r="C100" s="18"/>
      <c r="D100" s="18"/>
      <c r="E100" s="18"/>
      <c r="F100" s="18"/>
      <c r="G100" s="18"/>
      <c r="H100" s="18"/>
      <c r="I100" s="18"/>
      <c r="J100" s="18"/>
    </row>
    <row r="101" spans="2:10" ht="17.25" customHeight="1" x14ac:dyDescent="0.25">
      <c r="B101" s="19" t="s">
        <v>14</v>
      </c>
      <c r="C101" s="33"/>
    </row>
    <row r="102" spans="2:10" ht="17.25" customHeight="1" x14ac:dyDescent="0.25">
      <c r="B102" s="19"/>
      <c r="C102" s="33"/>
    </row>
  </sheetData>
  <mergeCells count="6">
    <mergeCell ref="B76:L76"/>
    <mergeCell ref="B37:L37"/>
    <mergeCell ref="B4:Q4"/>
    <mergeCell ref="B3:Q3"/>
    <mergeCell ref="B22:L22"/>
    <mergeCell ref="B53:L53"/>
  </mergeCells>
  <hyperlinks>
    <hyperlink ref="B2" location="Indice!A1" display="Índice"/>
    <hyperlink ref="Q2" location="'2.1.7'!A1" display="Siguiente"/>
    <hyperlink ref="P2" location="'2.1.5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3"/>
  <sheetViews>
    <sheetView showGridLines="0" zoomScale="70" zoomScaleNormal="70" zoomScaleSheetLayoutView="85" workbookViewId="0">
      <pane ySplit="5" topLeftCell="A6" activePane="bottomLeft" state="frozen"/>
      <selection activeCell="B14" sqref="B14:Q16"/>
      <selection pane="bottomLeft" activeCell="Q2" sqref="Q2"/>
    </sheetView>
  </sheetViews>
  <sheetFormatPr baseColWidth="10" defaultRowHeight="15" x14ac:dyDescent="0.25"/>
  <cols>
    <col min="1" max="1" width="5" customWidth="1"/>
    <col min="2" max="2" width="61.140625" customWidth="1"/>
    <col min="3" max="17" width="15.85546875" customWidth="1"/>
  </cols>
  <sheetData>
    <row r="1" spans="2:17" ht="78" customHeight="1" x14ac:dyDescent="0.25"/>
    <row r="2" spans="2:17" ht="33" customHeight="1" x14ac:dyDescent="0.25">
      <c r="B2" s="52" t="s">
        <v>3</v>
      </c>
      <c r="P2" s="39" t="s">
        <v>279</v>
      </c>
      <c r="Q2" s="39" t="s">
        <v>280</v>
      </c>
    </row>
    <row r="3" spans="2:17" ht="33" customHeight="1" x14ac:dyDescent="0.25">
      <c r="B3" s="448" t="s">
        <v>151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2:17" ht="33" customHeight="1" x14ac:dyDescent="0.25">
      <c r="B4" s="450" t="s">
        <v>218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</row>
    <row r="5" spans="2:17" ht="33" customHeight="1" x14ac:dyDescent="0.25"/>
    <row r="6" spans="2:17" ht="33" customHeight="1" x14ac:dyDescent="0.25">
      <c r="B6" s="21" t="s">
        <v>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2:17" ht="33" customHeight="1" x14ac:dyDescent="0.25">
      <c r="B7" s="32" t="s">
        <v>4</v>
      </c>
      <c r="C7" s="32">
        <v>2007</v>
      </c>
      <c r="D7" s="32">
        <v>2008</v>
      </c>
      <c r="E7" s="32">
        <v>2009</v>
      </c>
      <c r="F7" s="32">
        <v>2010</v>
      </c>
      <c r="G7" s="32">
        <v>2011</v>
      </c>
      <c r="H7" s="32">
        <v>2012</v>
      </c>
      <c r="I7" s="32">
        <v>2013</v>
      </c>
      <c r="J7" s="32">
        <v>2014</v>
      </c>
      <c r="K7" s="32">
        <v>2015</v>
      </c>
      <c r="L7" s="32">
        <v>2016</v>
      </c>
      <c r="M7" s="32">
        <v>2017</v>
      </c>
      <c r="N7" s="32">
        <v>2018</v>
      </c>
      <c r="O7" s="32">
        <v>2019</v>
      </c>
      <c r="P7" s="32">
        <v>2020</v>
      </c>
      <c r="Q7" s="32">
        <v>2021</v>
      </c>
    </row>
    <row r="8" spans="2:17" ht="33.75" customHeight="1" x14ac:dyDescent="0.25">
      <c r="B8" s="26" t="s">
        <v>545</v>
      </c>
      <c r="C8" s="27">
        <v>702166</v>
      </c>
      <c r="D8" s="27">
        <v>835025</v>
      </c>
      <c r="E8" s="27">
        <v>864191</v>
      </c>
      <c r="F8" s="27">
        <v>914885</v>
      </c>
      <c r="G8" s="27">
        <v>1064233</v>
      </c>
      <c r="H8" s="27">
        <v>1204540</v>
      </c>
      <c r="I8" s="27">
        <v>1082434</v>
      </c>
      <c r="J8" s="27">
        <v>868528</v>
      </c>
      <c r="K8" s="27">
        <v>1187110</v>
      </c>
      <c r="L8" s="27">
        <v>1150352</v>
      </c>
      <c r="M8" s="27">
        <v>1210788</v>
      </c>
      <c r="N8" s="27">
        <v>1293596</v>
      </c>
      <c r="O8" s="27">
        <v>1349074</v>
      </c>
      <c r="P8" s="27">
        <v>1323109</v>
      </c>
      <c r="Q8" s="27">
        <v>1317956</v>
      </c>
    </row>
    <row r="9" spans="2:17" ht="33.75" customHeight="1" x14ac:dyDescent="0.25">
      <c r="B9" s="26" t="s">
        <v>546</v>
      </c>
      <c r="C9" s="27">
        <v>960419</v>
      </c>
      <c r="D9" s="27">
        <v>1157429</v>
      </c>
      <c r="E9" s="27">
        <v>1174714</v>
      </c>
      <c r="F9" s="27">
        <v>1323286</v>
      </c>
      <c r="G9" s="27">
        <v>1602620</v>
      </c>
      <c r="H9" s="27">
        <v>1673250</v>
      </c>
      <c r="I9" s="27">
        <v>1654354</v>
      </c>
      <c r="J9" s="27">
        <v>1700825</v>
      </c>
      <c r="K9" s="27">
        <v>1874139</v>
      </c>
      <c r="L9" s="27">
        <v>1611294</v>
      </c>
      <c r="M9" s="27">
        <v>1679151</v>
      </c>
      <c r="N9" s="27">
        <v>1619481</v>
      </c>
      <c r="O9" s="27">
        <v>1627809</v>
      </c>
      <c r="P9" s="27">
        <v>1791550</v>
      </c>
      <c r="Q9" s="27">
        <v>1728848</v>
      </c>
    </row>
    <row r="10" spans="2:17" ht="33.75" customHeight="1" x14ac:dyDescent="0.25">
      <c r="B10" s="26" t="s">
        <v>417</v>
      </c>
      <c r="C10" s="27">
        <v>51007777</v>
      </c>
      <c r="D10" s="27">
        <v>61762635</v>
      </c>
      <c r="E10" s="27">
        <v>62519686</v>
      </c>
      <c r="F10" s="27">
        <v>69555367</v>
      </c>
      <c r="G10" s="27">
        <v>79276664</v>
      </c>
      <c r="H10" s="27">
        <v>87924544</v>
      </c>
      <c r="I10" s="27">
        <v>95129659</v>
      </c>
      <c r="J10" s="27">
        <v>101726331</v>
      </c>
      <c r="K10" s="27">
        <v>99290381</v>
      </c>
      <c r="L10" s="27">
        <v>99937696</v>
      </c>
      <c r="M10" s="27">
        <v>104295862</v>
      </c>
      <c r="N10" s="27">
        <v>107562008</v>
      </c>
      <c r="O10" s="27">
        <v>108108009</v>
      </c>
      <c r="P10" s="27">
        <v>99291124</v>
      </c>
      <c r="Q10" s="27">
        <v>106165866</v>
      </c>
    </row>
    <row r="11" spans="2:17" ht="33.75" customHeight="1" x14ac:dyDescent="0.25">
      <c r="B11" s="28" t="s">
        <v>547</v>
      </c>
      <c r="C11" s="29">
        <v>1.3765861625375299E-2</v>
      </c>
      <c r="D11" s="29">
        <v>1.35199056840758E-2</v>
      </c>
      <c r="E11" s="29">
        <v>1.3822702180558E-2</v>
      </c>
      <c r="F11" s="29">
        <v>1.31533343789272E-2</v>
      </c>
      <c r="G11" s="29">
        <v>1.34242909111312E-2</v>
      </c>
      <c r="H11" s="29">
        <v>1.3699701416705699E-2</v>
      </c>
      <c r="I11" s="29">
        <v>1.13785123522833E-2</v>
      </c>
      <c r="J11" s="29">
        <v>8.5378877962284903E-3</v>
      </c>
      <c r="K11" s="29">
        <v>1.19559416334599E-2</v>
      </c>
      <c r="L11" s="29">
        <v>1.15106916213077E-2</v>
      </c>
      <c r="M11" s="29">
        <v>1.16091662390211E-2</v>
      </c>
      <c r="N11" s="29">
        <v>1.2026514045740001E-2</v>
      </c>
      <c r="O11" s="29">
        <v>1.2478945940073699E-2</v>
      </c>
      <c r="P11" s="29">
        <v>1.33255516374253E-2</v>
      </c>
      <c r="Q11" s="29">
        <v>1.2414121879814E-2</v>
      </c>
    </row>
    <row r="12" spans="2:17" ht="33.75" customHeight="1" x14ac:dyDescent="0.25">
      <c r="B12" s="28" t="s">
        <v>548</v>
      </c>
      <c r="C12" s="29">
        <v>1.88288738793694E-2</v>
      </c>
      <c r="D12" s="29">
        <v>1.8739954990586099E-2</v>
      </c>
      <c r="E12" s="29">
        <v>1.8789505756634801E-2</v>
      </c>
      <c r="F12" s="29">
        <v>1.90249301682212E-2</v>
      </c>
      <c r="G12" s="29">
        <v>2.0215532782761898E-2</v>
      </c>
      <c r="H12" s="29">
        <v>1.9030522353348799E-2</v>
      </c>
      <c r="I12" s="29">
        <v>1.7390517504115102E-2</v>
      </c>
      <c r="J12" s="29">
        <v>1.6719614118393799E-2</v>
      </c>
      <c r="K12" s="29">
        <v>1.8875332948918799E-2</v>
      </c>
      <c r="L12" s="29">
        <v>1.6122985264739299E-2</v>
      </c>
      <c r="M12" s="29">
        <v>1.60998813164802E-2</v>
      </c>
      <c r="N12" s="29">
        <v>1.50562548069947E-2</v>
      </c>
      <c r="O12" s="29">
        <v>1.5057247053731199E-2</v>
      </c>
      <c r="P12" s="29">
        <v>1.80434053702524E-2</v>
      </c>
      <c r="Q12" s="29">
        <v>1.6284405385060399E-2</v>
      </c>
    </row>
    <row r="13" spans="2:17" ht="33.75" customHeight="1" x14ac:dyDescent="0.25">
      <c r="B13" s="28" t="s">
        <v>549</v>
      </c>
      <c r="C13" s="29">
        <v>3.2594735504744697E-2</v>
      </c>
      <c r="D13" s="29">
        <v>3.2259860674662001E-2</v>
      </c>
      <c r="E13" s="29">
        <v>3.26122079371928E-2</v>
      </c>
      <c r="F13" s="29">
        <v>3.2178264547148498E-2</v>
      </c>
      <c r="G13" s="29">
        <v>3.3639823693893102E-2</v>
      </c>
      <c r="H13" s="29">
        <v>3.2730223770054502E-2</v>
      </c>
      <c r="I13" s="29">
        <v>2.8769029856398402E-2</v>
      </c>
      <c r="J13" s="29">
        <v>2.52575019146223E-2</v>
      </c>
      <c r="K13" s="29">
        <v>3.08312745823787E-2</v>
      </c>
      <c r="L13" s="29">
        <v>2.76336768860471E-2</v>
      </c>
      <c r="M13" s="29">
        <v>2.7709047555501298E-2</v>
      </c>
      <c r="N13" s="29">
        <v>2.7082768852734699E-2</v>
      </c>
      <c r="O13" s="29">
        <v>2.75361929938049E-2</v>
      </c>
      <c r="P13" s="29">
        <v>3.1368957007677702E-2</v>
      </c>
      <c r="Q13" s="29">
        <v>2.8698527264874402E-2</v>
      </c>
    </row>
    <row r="14" spans="2:17" ht="33" customHeight="1" x14ac:dyDescent="0.25"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</row>
    <row r="15" spans="2:17" ht="33" customHeight="1" x14ac:dyDescent="0.25">
      <c r="B15" s="21" t="s">
        <v>1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</row>
    <row r="16" spans="2:17" ht="33" customHeight="1" x14ac:dyDescent="0.25">
      <c r="B16" s="32" t="s">
        <v>4</v>
      </c>
      <c r="C16" s="32">
        <v>2007</v>
      </c>
      <c r="D16" s="32">
        <v>2008</v>
      </c>
      <c r="E16" s="32">
        <v>2009</v>
      </c>
      <c r="F16" s="32">
        <v>2010</v>
      </c>
      <c r="G16" s="32">
        <v>2011</v>
      </c>
      <c r="H16" s="32">
        <v>2012</v>
      </c>
      <c r="I16" s="32">
        <v>2013</v>
      </c>
      <c r="J16" s="32">
        <v>2014</v>
      </c>
      <c r="K16" s="32">
        <v>2015</v>
      </c>
      <c r="L16" s="32">
        <v>2016</v>
      </c>
      <c r="M16" s="32">
        <v>2017</v>
      </c>
      <c r="N16" s="32">
        <v>2018</v>
      </c>
      <c r="O16" s="32">
        <v>2019</v>
      </c>
      <c r="P16" s="32">
        <v>2020</v>
      </c>
      <c r="Q16" s="32">
        <v>2021</v>
      </c>
    </row>
    <row r="17" spans="2:17" ht="33.75" customHeight="1" x14ac:dyDescent="0.25">
      <c r="B17" s="26" t="s">
        <v>545</v>
      </c>
      <c r="C17" s="27">
        <v>702166</v>
      </c>
      <c r="D17" s="27">
        <v>789739</v>
      </c>
      <c r="E17" s="27">
        <v>764688</v>
      </c>
      <c r="F17" s="27">
        <v>763590</v>
      </c>
      <c r="G17" s="27">
        <v>852141</v>
      </c>
      <c r="H17" s="27">
        <v>918339</v>
      </c>
      <c r="I17" s="27">
        <v>785308</v>
      </c>
      <c r="J17" s="27">
        <v>593414</v>
      </c>
      <c r="K17" s="27">
        <v>791804</v>
      </c>
      <c r="L17" s="27">
        <v>734254</v>
      </c>
      <c r="M17" s="27">
        <v>750204</v>
      </c>
      <c r="N17" s="27">
        <v>769595</v>
      </c>
      <c r="O17" s="27">
        <v>825689</v>
      </c>
      <c r="P17" s="27">
        <v>761369</v>
      </c>
      <c r="Q17" s="27">
        <v>781215</v>
      </c>
    </row>
    <row r="18" spans="2:17" ht="33.75" customHeight="1" x14ac:dyDescent="0.25">
      <c r="B18" s="26" t="s">
        <v>546</v>
      </c>
      <c r="C18" s="27">
        <v>960419</v>
      </c>
      <c r="D18" s="27">
        <v>1151529</v>
      </c>
      <c r="E18" s="27">
        <v>1167412</v>
      </c>
      <c r="F18" s="27">
        <v>1313985</v>
      </c>
      <c r="G18" s="27">
        <v>1573601</v>
      </c>
      <c r="H18" s="27">
        <v>1612754</v>
      </c>
      <c r="I18" s="27">
        <v>1572058</v>
      </c>
      <c r="J18" s="27">
        <v>1606471</v>
      </c>
      <c r="K18" s="27">
        <v>1771971</v>
      </c>
      <c r="L18" s="27">
        <v>1501598</v>
      </c>
      <c r="M18" s="27">
        <v>1520961</v>
      </c>
      <c r="N18" s="27">
        <v>1451531</v>
      </c>
      <c r="O18" s="27">
        <v>1448934</v>
      </c>
      <c r="P18" s="27">
        <v>1546640</v>
      </c>
      <c r="Q18" s="27">
        <v>1468342</v>
      </c>
    </row>
    <row r="19" spans="2:17" ht="33.75" customHeight="1" x14ac:dyDescent="0.25">
      <c r="B19" s="26" t="s">
        <v>417</v>
      </c>
      <c r="C19" s="27">
        <v>51007777</v>
      </c>
      <c r="D19" s="27">
        <v>54250408</v>
      </c>
      <c r="E19" s="27">
        <v>54557732</v>
      </c>
      <c r="F19" s="27">
        <v>56481055</v>
      </c>
      <c r="G19" s="27">
        <v>60925064</v>
      </c>
      <c r="H19" s="27">
        <v>64362433</v>
      </c>
      <c r="I19" s="27">
        <v>67546128</v>
      </c>
      <c r="J19" s="27">
        <v>70105362</v>
      </c>
      <c r="K19" s="27">
        <v>70174677</v>
      </c>
      <c r="L19" s="27">
        <v>69314066</v>
      </c>
      <c r="M19" s="27">
        <v>70955691</v>
      </c>
      <c r="N19" s="27">
        <v>71870517</v>
      </c>
      <c r="O19" s="27">
        <v>71879217</v>
      </c>
      <c r="P19" s="27">
        <v>66281546</v>
      </c>
      <c r="Q19" s="27">
        <v>69088736</v>
      </c>
    </row>
    <row r="20" spans="2:17" ht="33.75" customHeight="1" x14ac:dyDescent="0.25">
      <c r="B20" s="28" t="s">
        <v>547</v>
      </c>
      <c r="C20" s="29">
        <v>1.3765861625375299E-2</v>
      </c>
      <c r="D20" s="29">
        <v>1.4557291440093901E-2</v>
      </c>
      <c r="E20" s="29">
        <v>1.4016125157108801E-2</v>
      </c>
      <c r="F20" s="29">
        <v>1.3519400443210599E-2</v>
      </c>
      <c r="G20" s="29">
        <v>1.39867066861021E-2</v>
      </c>
      <c r="H20" s="29">
        <v>1.4268245577354099E-2</v>
      </c>
      <c r="I20" s="29">
        <v>1.1626247473430299E-2</v>
      </c>
      <c r="J20" s="29">
        <v>8.4646021797876204E-3</v>
      </c>
      <c r="K20" s="29">
        <v>1.1283329455153699E-2</v>
      </c>
      <c r="L20" s="29">
        <v>1.05931456971519E-2</v>
      </c>
      <c r="M20" s="29">
        <v>1.05728517251703E-2</v>
      </c>
      <c r="N20" s="29">
        <v>1.0708076581667E-2</v>
      </c>
      <c r="O20" s="29">
        <v>1.14871729890992E-2</v>
      </c>
      <c r="P20" s="29">
        <v>1.14868925960176E-2</v>
      </c>
      <c r="Q20" s="29">
        <v>1.1307414858480001E-2</v>
      </c>
    </row>
    <row r="21" spans="2:17" ht="33.75" customHeight="1" x14ac:dyDescent="0.25">
      <c r="B21" s="28" t="s">
        <v>548</v>
      </c>
      <c r="C21" s="29">
        <v>1.88288738793694E-2</v>
      </c>
      <c r="D21" s="29">
        <v>2.12261813772903E-2</v>
      </c>
      <c r="E21" s="29">
        <v>2.1397736988040501E-2</v>
      </c>
      <c r="F21" s="29">
        <v>2.3264172384882001E-2</v>
      </c>
      <c r="G21" s="29">
        <v>2.5828466917983E-2</v>
      </c>
      <c r="H21" s="29">
        <v>2.5057380910382902E-2</v>
      </c>
      <c r="I21" s="29">
        <v>2.32738433208192E-2</v>
      </c>
      <c r="J21" s="29">
        <v>2.2915094568658E-2</v>
      </c>
      <c r="K21" s="29">
        <v>2.52508607912795E-2</v>
      </c>
      <c r="L21" s="29">
        <v>2.1663683674248702E-2</v>
      </c>
      <c r="M21" s="29">
        <v>2.14353630915947E-2</v>
      </c>
      <c r="N21" s="29">
        <v>2.0196473611008001E-2</v>
      </c>
      <c r="O21" s="29">
        <v>2.01578990489003E-2</v>
      </c>
      <c r="P21" s="29">
        <v>2.3334398385939901E-2</v>
      </c>
      <c r="Q21" s="29">
        <v>2.1252986883418999E-2</v>
      </c>
    </row>
    <row r="22" spans="2:17" ht="33.75" customHeight="1" x14ac:dyDescent="0.25">
      <c r="B22" s="248" t="s">
        <v>549</v>
      </c>
      <c r="C22" s="249">
        <v>3.2594735504744697E-2</v>
      </c>
      <c r="D22" s="249">
        <v>3.5783472817384199E-2</v>
      </c>
      <c r="E22" s="249">
        <v>3.54138621451493E-2</v>
      </c>
      <c r="F22" s="249">
        <v>3.6783572828092498E-2</v>
      </c>
      <c r="G22" s="249">
        <v>3.9815173604085201E-2</v>
      </c>
      <c r="H22" s="249">
        <v>3.9325626487736999E-2</v>
      </c>
      <c r="I22" s="249">
        <v>3.4900090794249501E-2</v>
      </c>
      <c r="J22" s="249">
        <v>3.1379696748445603E-2</v>
      </c>
      <c r="K22" s="249">
        <v>3.6534190246433201E-2</v>
      </c>
      <c r="L22" s="249">
        <v>3.2256829371400599E-2</v>
      </c>
      <c r="M22" s="249">
        <v>3.2008214816765003E-2</v>
      </c>
      <c r="N22" s="249">
        <v>3.0904550192675E-2</v>
      </c>
      <c r="O22" s="249">
        <v>3.1645072037999503E-2</v>
      </c>
      <c r="P22" s="249">
        <v>3.4821290981957499E-2</v>
      </c>
      <c r="Q22" s="249">
        <v>3.2560401741899003E-2</v>
      </c>
    </row>
    <row r="23" spans="2:17" ht="33.75" customHeight="1" x14ac:dyDescent="0.25">
      <c r="B23" s="250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</row>
    <row r="24" spans="2:17" ht="33" customHeight="1" x14ac:dyDescent="0.25">
      <c r="B24" s="25" t="s">
        <v>342</v>
      </c>
      <c r="C24" s="18"/>
      <c r="D24" s="18"/>
      <c r="E24" s="18"/>
      <c r="F24" s="18"/>
      <c r="G24" s="18"/>
      <c r="H24" s="18"/>
      <c r="I24" s="18"/>
      <c r="J24" s="18"/>
    </row>
    <row r="25" spans="2:17" ht="33.75" customHeight="1" x14ac:dyDescent="0.25">
      <c r="B25" s="250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1"/>
      <c r="P25" s="251"/>
      <c r="Q25" s="251"/>
    </row>
    <row r="26" spans="2:17" ht="33.75" customHeight="1" x14ac:dyDescent="0.25">
      <c r="B26" s="250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1"/>
      <c r="P26" s="251"/>
      <c r="Q26" s="251"/>
    </row>
    <row r="27" spans="2:17" ht="33.75" customHeight="1" x14ac:dyDescent="0.25">
      <c r="B27" s="250"/>
      <c r="C27" s="251"/>
      <c r="D27" s="251"/>
      <c r="E27" s="251"/>
      <c r="F27" s="251"/>
      <c r="G27" s="251"/>
      <c r="H27" s="251"/>
      <c r="I27" s="251"/>
      <c r="J27" s="251"/>
      <c r="K27" s="251"/>
      <c r="L27" s="251"/>
      <c r="M27" s="251"/>
      <c r="N27" s="251"/>
      <c r="O27" s="251"/>
      <c r="P27" s="251"/>
      <c r="Q27" s="251"/>
    </row>
    <row r="28" spans="2:17" ht="33.75" customHeight="1" x14ac:dyDescent="0.25">
      <c r="B28" s="250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1"/>
      <c r="O28" s="251"/>
      <c r="P28" s="251"/>
      <c r="Q28" s="251"/>
    </row>
    <row r="29" spans="2:17" ht="33.75" customHeight="1" x14ac:dyDescent="0.25">
      <c r="B29" s="250"/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1"/>
      <c r="P29" s="251"/>
      <c r="Q29" s="251"/>
    </row>
    <row r="30" spans="2:17" ht="33.75" customHeight="1" x14ac:dyDescent="0.25">
      <c r="B30" s="250"/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1"/>
      <c r="P30" s="251"/>
      <c r="Q30" s="251"/>
    </row>
    <row r="31" spans="2:17" ht="33.75" customHeight="1" x14ac:dyDescent="0.25">
      <c r="B31" s="250"/>
      <c r="C31" s="251"/>
      <c r="D31" s="251"/>
      <c r="E31" s="251"/>
      <c r="F31" s="251"/>
      <c r="G31" s="251"/>
      <c r="H31" s="251"/>
      <c r="I31" s="251"/>
      <c r="J31" s="251"/>
      <c r="K31" s="251"/>
      <c r="L31" s="251"/>
      <c r="M31" s="251"/>
      <c r="N31" s="251"/>
      <c r="O31" s="251"/>
      <c r="P31" s="251"/>
      <c r="Q31" s="251"/>
    </row>
    <row r="32" spans="2:17" ht="33.75" customHeight="1" x14ac:dyDescent="0.25">
      <c r="B32" s="250"/>
      <c r="C32" s="251"/>
      <c r="D32" s="251"/>
      <c r="E32" s="251"/>
      <c r="F32" s="251"/>
      <c r="G32" s="251"/>
      <c r="H32" s="251"/>
      <c r="I32" s="251"/>
      <c r="J32" s="251"/>
      <c r="K32" s="251"/>
      <c r="L32" s="251"/>
      <c r="M32" s="251"/>
      <c r="N32" s="251"/>
      <c r="O32" s="251"/>
      <c r="P32" s="251"/>
      <c r="Q32" s="251"/>
    </row>
    <row r="33" spans="2:17" ht="33.75" customHeight="1" x14ac:dyDescent="0.25">
      <c r="B33" s="250"/>
      <c r="C33" s="251"/>
      <c r="D33" s="251"/>
      <c r="E33" s="251"/>
      <c r="F33" s="251"/>
      <c r="G33" s="251"/>
      <c r="H33" s="251"/>
      <c r="I33" s="251"/>
      <c r="J33" s="251"/>
      <c r="K33" s="251"/>
      <c r="L33" s="251"/>
      <c r="M33" s="251"/>
      <c r="N33" s="251"/>
      <c r="O33" s="251"/>
      <c r="P33" s="251"/>
      <c r="Q33" s="251"/>
    </row>
    <row r="34" spans="2:17" ht="33.75" customHeight="1" x14ac:dyDescent="0.25">
      <c r="B34" s="250"/>
      <c r="C34" s="251"/>
      <c r="D34" s="251"/>
      <c r="E34" s="251"/>
      <c r="F34" s="251"/>
      <c r="G34" s="251"/>
      <c r="H34" s="251"/>
      <c r="I34" s="251"/>
      <c r="J34" s="251"/>
      <c r="K34" s="251"/>
      <c r="L34" s="251"/>
      <c r="M34" s="251"/>
      <c r="N34" s="251"/>
      <c r="O34" s="251"/>
      <c r="P34" s="251"/>
      <c r="Q34" s="251"/>
    </row>
    <row r="35" spans="2:17" ht="33.75" customHeight="1" x14ac:dyDescent="0.25">
      <c r="B35" s="250"/>
      <c r="C35" s="251"/>
      <c r="D35" s="251"/>
      <c r="E35" s="251"/>
      <c r="F35" s="251"/>
      <c r="G35" s="251"/>
      <c r="H35" s="251"/>
      <c r="I35" s="251"/>
      <c r="J35" s="251"/>
      <c r="K35" s="251"/>
      <c r="L35" s="251"/>
      <c r="M35" s="251"/>
      <c r="N35" s="251"/>
      <c r="O35" s="251"/>
      <c r="P35" s="251"/>
      <c r="Q35" s="251"/>
    </row>
    <row r="36" spans="2:17" ht="33.75" customHeight="1" x14ac:dyDescent="0.25">
      <c r="B36" s="250"/>
      <c r="C36" s="251"/>
      <c r="D36" s="251"/>
      <c r="E36" s="251"/>
      <c r="F36" s="251"/>
      <c r="G36" s="251"/>
      <c r="H36" s="251"/>
      <c r="I36" s="251"/>
      <c r="J36" s="251"/>
      <c r="K36" s="251"/>
      <c r="L36" s="251"/>
      <c r="M36" s="251"/>
      <c r="N36" s="251"/>
      <c r="O36" s="251"/>
      <c r="P36" s="251"/>
      <c r="Q36" s="251"/>
    </row>
    <row r="37" spans="2:17" ht="33.75" customHeight="1" x14ac:dyDescent="0.25">
      <c r="B37" s="250"/>
      <c r="C37" s="251"/>
      <c r="D37" s="251"/>
      <c r="E37" s="251"/>
      <c r="F37" s="251"/>
      <c r="G37" s="251"/>
      <c r="H37" s="251"/>
      <c r="I37" s="251"/>
      <c r="J37" s="251"/>
      <c r="K37" s="251"/>
      <c r="L37" s="251"/>
      <c r="M37" s="251"/>
      <c r="N37" s="251"/>
      <c r="O37" s="251"/>
      <c r="P37" s="251"/>
      <c r="Q37" s="251"/>
    </row>
    <row r="38" spans="2:17" ht="33.75" customHeight="1" x14ac:dyDescent="0.25">
      <c r="B38" s="250"/>
      <c r="C38" s="251"/>
      <c r="D38" s="251"/>
      <c r="E38" s="251"/>
      <c r="F38" s="251"/>
      <c r="G38" s="251"/>
      <c r="H38" s="251"/>
      <c r="I38" s="251"/>
      <c r="J38" s="251"/>
      <c r="K38" s="251"/>
      <c r="L38" s="251"/>
      <c r="M38" s="251"/>
      <c r="N38" s="251"/>
      <c r="O38" s="251"/>
      <c r="P38" s="251"/>
      <c r="Q38" s="251"/>
    </row>
    <row r="39" spans="2:17" ht="33.75" customHeight="1" x14ac:dyDescent="0.25">
      <c r="B39" s="250"/>
      <c r="C39" s="251"/>
      <c r="D39" s="251"/>
      <c r="E39" s="251"/>
      <c r="F39" s="251"/>
      <c r="G39" s="251"/>
      <c r="H39" s="251"/>
      <c r="I39" s="251"/>
      <c r="J39" s="251"/>
      <c r="K39" s="251"/>
      <c r="L39" s="251"/>
      <c r="M39" s="251"/>
      <c r="N39" s="251"/>
      <c r="O39" s="251"/>
      <c r="P39" s="251"/>
      <c r="Q39" s="251"/>
    </row>
    <row r="40" spans="2:17" ht="33" customHeight="1" x14ac:dyDescent="0.25">
      <c r="B40" s="25" t="s">
        <v>291</v>
      </c>
      <c r="C40" s="18"/>
      <c r="D40" s="18"/>
      <c r="E40" s="18"/>
      <c r="F40" s="18"/>
      <c r="G40" s="18"/>
      <c r="H40" s="18"/>
      <c r="I40" s="18"/>
      <c r="J40" s="18"/>
    </row>
    <row r="41" spans="2:17" ht="33" customHeight="1" x14ac:dyDescent="0.25">
      <c r="B41" s="17"/>
      <c r="C41" s="18"/>
      <c r="D41" s="18"/>
      <c r="E41" s="18"/>
      <c r="F41" s="18"/>
      <c r="G41" s="18"/>
      <c r="H41" s="18"/>
      <c r="I41" s="18"/>
      <c r="J41" s="18"/>
    </row>
    <row r="42" spans="2:17" ht="33" customHeight="1" x14ac:dyDescent="0.25">
      <c r="B42" s="17"/>
      <c r="C42" s="18"/>
      <c r="D42" s="18"/>
      <c r="E42" s="18"/>
      <c r="F42" s="18"/>
      <c r="G42" s="18"/>
      <c r="H42" s="18"/>
      <c r="I42" s="18"/>
      <c r="J42" s="18"/>
    </row>
    <row r="43" spans="2:17" ht="33" customHeight="1" x14ac:dyDescent="0.25">
      <c r="B43" s="17"/>
      <c r="C43" s="18"/>
      <c r="D43" s="18"/>
      <c r="E43" s="18"/>
      <c r="F43" s="18"/>
      <c r="G43" s="18"/>
      <c r="H43" s="18"/>
      <c r="I43" s="18"/>
      <c r="J43" s="18"/>
    </row>
    <row r="44" spans="2:17" ht="33" customHeight="1" x14ac:dyDescent="0.25">
      <c r="B44" s="17"/>
      <c r="C44" s="18"/>
      <c r="D44" s="18"/>
      <c r="E44" s="18"/>
      <c r="F44" s="18"/>
      <c r="G44" s="18"/>
      <c r="H44" s="18"/>
      <c r="I44" s="18"/>
      <c r="J44" s="18"/>
    </row>
    <row r="45" spans="2:17" ht="33" customHeight="1" x14ac:dyDescent="0.25">
      <c r="B45" s="17"/>
      <c r="C45" s="18"/>
      <c r="D45" s="18"/>
      <c r="E45" s="18"/>
      <c r="F45" s="18"/>
      <c r="G45" s="18"/>
      <c r="H45" s="18"/>
      <c r="I45" s="18"/>
      <c r="J45" s="18"/>
    </row>
    <row r="46" spans="2:17" ht="33" customHeight="1" x14ac:dyDescent="0.25">
      <c r="B46" s="17"/>
      <c r="C46" s="18"/>
      <c r="D46" s="18"/>
      <c r="E46" s="18"/>
      <c r="F46" s="18"/>
      <c r="G46" s="18"/>
      <c r="H46" s="18"/>
      <c r="I46" s="18"/>
      <c r="J46" s="18"/>
    </row>
    <row r="47" spans="2:17" ht="33" customHeight="1" x14ac:dyDescent="0.25">
      <c r="B47" s="17"/>
      <c r="C47" s="18"/>
      <c r="D47" s="18"/>
      <c r="E47" s="18"/>
      <c r="F47" s="18"/>
      <c r="G47" s="18"/>
      <c r="H47" s="18"/>
      <c r="I47" s="18"/>
      <c r="J47" s="18"/>
    </row>
    <row r="48" spans="2:17" ht="33" customHeight="1" x14ac:dyDescent="0.25">
      <c r="B48" s="17"/>
      <c r="C48" s="18"/>
      <c r="D48" s="18"/>
      <c r="E48" s="18"/>
      <c r="F48" s="18"/>
      <c r="G48" s="18"/>
      <c r="H48" s="18"/>
      <c r="I48" s="18"/>
      <c r="J48" s="18"/>
    </row>
    <row r="49" spans="2:10" ht="33" customHeight="1" x14ac:dyDescent="0.25">
      <c r="B49" s="17"/>
      <c r="C49" s="18"/>
      <c r="D49" s="18"/>
      <c r="E49" s="18"/>
      <c r="F49" s="18"/>
      <c r="G49" s="18"/>
      <c r="H49" s="18"/>
      <c r="I49" s="18"/>
      <c r="J49" s="18"/>
    </row>
    <row r="50" spans="2:10" ht="33" customHeight="1" x14ac:dyDescent="0.25">
      <c r="B50" s="17"/>
      <c r="C50" s="18"/>
      <c r="D50" s="18"/>
      <c r="E50" s="18"/>
      <c r="F50" s="18"/>
      <c r="G50" s="18"/>
      <c r="H50" s="18"/>
      <c r="I50" s="18"/>
      <c r="J50" s="18"/>
    </row>
    <row r="51" spans="2:10" ht="33" customHeight="1" x14ac:dyDescent="0.25">
      <c r="B51" s="17"/>
      <c r="C51" s="18"/>
      <c r="D51" s="18"/>
      <c r="E51" s="18"/>
      <c r="F51" s="18"/>
      <c r="G51" s="18"/>
      <c r="H51" s="18"/>
      <c r="I51" s="18"/>
      <c r="J51" s="18"/>
    </row>
    <row r="52" spans="2:10" ht="33" customHeight="1" x14ac:dyDescent="0.25">
      <c r="B52" s="17"/>
      <c r="C52" s="18"/>
      <c r="D52" s="18"/>
      <c r="E52" s="18"/>
      <c r="F52" s="18"/>
      <c r="G52" s="18"/>
      <c r="H52" s="18"/>
      <c r="I52" s="18"/>
      <c r="J52" s="18"/>
    </row>
    <row r="53" spans="2:10" ht="33" customHeight="1" x14ac:dyDescent="0.25">
      <c r="B53" s="17"/>
      <c r="C53" s="18"/>
      <c r="D53" s="18"/>
      <c r="E53" s="18"/>
      <c r="F53" s="18"/>
      <c r="G53" s="18"/>
      <c r="H53" s="18"/>
      <c r="I53" s="18"/>
      <c r="J53" s="18"/>
    </row>
    <row r="54" spans="2:10" ht="33" customHeight="1" x14ac:dyDescent="0.25">
      <c r="B54" s="17"/>
      <c r="C54" s="18"/>
      <c r="D54" s="18"/>
      <c r="E54" s="18"/>
      <c r="F54" s="18"/>
      <c r="G54" s="18"/>
      <c r="H54" s="18"/>
      <c r="I54" s="18"/>
      <c r="J54" s="18"/>
    </row>
    <row r="55" spans="2:10" ht="33" customHeight="1" x14ac:dyDescent="0.25">
      <c r="B55" s="17"/>
      <c r="C55" s="18"/>
      <c r="D55" s="18"/>
      <c r="E55" s="18"/>
      <c r="F55" s="18"/>
      <c r="G55" s="18"/>
      <c r="H55" s="18"/>
      <c r="I55" s="18"/>
      <c r="J55" s="18"/>
    </row>
    <row r="56" spans="2:10" ht="15" customHeight="1" x14ac:dyDescent="0.3">
      <c r="B56" s="34" t="s">
        <v>269</v>
      </c>
      <c r="C56" s="33"/>
    </row>
    <row r="57" spans="2:10" ht="17.25" customHeight="1" x14ac:dyDescent="0.3">
      <c r="B57" s="37" t="s">
        <v>270</v>
      </c>
      <c r="C57" s="33"/>
    </row>
    <row r="58" spans="2:10" ht="15" customHeight="1" x14ac:dyDescent="0.25">
      <c r="B58" s="19" t="s">
        <v>14</v>
      </c>
    </row>
    <row r="63" spans="2:10" x14ac:dyDescent="0.25">
      <c r="B63" s="19"/>
    </row>
  </sheetData>
  <mergeCells count="2">
    <mergeCell ref="B3:Q3"/>
    <mergeCell ref="B4:Q4"/>
  </mergeCells>
  <hyperlinks>
    <hyperlink ref="B2" location="Indice!A1" display="Índice"/>
    <hyperlink ref="Q2" location="'2.1.8'!A1" display="Siguiente"/>
    <hyperlink ref="P2" location="'2.1.6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3"/>
  <sheetViews>
    <sheetView showGridLines="0" zoomScale="70" zoomScaleNormal="70" zoomScaleSheetLayoutView="85" workbookViewId="0">
      <pane ySplit="5" topLeftCell="A6" activePane="bottomLeft" state="frozen"/>
      <selection activeCell="B14" sqref="B14:Q16"/>
      <selection pane="bottomLeft" activeCell="Q2" sqref="Q2"/>
    </sheetView>
  </sheetViews>
  <sheetFormatPr baseColWidth="10" defaultRowHeight="15" x14ac:dyDescent="0.25"/>
  <cols>
    <col min="1" max="1" width="5" customWidth="1"/>
    <col min="2" max="2" width="51.5703125" customWidth="1"/>
    <col min="3" max="17" width="15.85546875" customWidth="1"/>
  </cols>
  <sheetData>
    <row r="1" spans="2:18" ht="78" customHeight="1" x14ac:dyDescent="0.25"/>
    <row r="2" spans="2:18" ht="33" customHeight="1" x14ac:dyDescent="0.25">
      <c r="B2" s="52" t="s">
        <v>3</v>
      </c>
      <c r="P2" s="39" t="s">
        <v>279</v>
      </c>
      <c r="Q2" s="39" t="s">
        <v>280</v>
      </c>
    </row>
    <row r="3" spans="2:18" ht="33" customHeight="1" x14ac:dyDescent="0.25">
      <c r="B3" s="448" t="s">
        <v>152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2:18" ht="60.75" customHeight="1" x14ac:dyDescent="0.25">
      <c r="B4" s="450" t="s">
        <v>219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</row>
    <row r="5" spans="2:18" ht="33" customHeight="1" x14ac:dyDescent="0.25"/>
    <row r="6" spans="2:18" ht="33" customHeight="1" x14ac:dyDescent="0.25">
      <c r="B6" s="21" t="s">
        <v>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2:18" ht="33" customHeight="1" x14ac:dyDescent="0.25">
      <c r="B7" s="32" t="s">
        <v>4</v>
      </c>
      <c r="C7" s="32">
        <v>2007</v>
      </c>
      <c r="D7" s="32">
        <v>2008</v>
      </c>
      <c r="E7" s="32">
        <v>2009</v>
      </c>
      <c r="F7" s="32">
        <v>2010</v>
      </c>
      <c r="G7" s="32">
        <v>2011</v>
      </c>
      <c r="H7" s="32">
        <v>2012</v>
      </c>
      <c r="I7" s="32">
        <v>2013</v>
      </c>
      <c r="J7" s="32">
        <v>2014</v>
      </c>
      <c r="K7" s="32">
        <v>2015</v>
      </c>
      <c r="L7" s="32">
        <v>2016</v>
      </c>
      <c r="M7" s="32">
        <v>2017</v>
      </c>
      <c r="N7" s="32">
        <v>2018</v>
      </c>
      <c r="O7" s="32">
        <v>2019</v>
      </c>
      <c r="P7" s="32">
        <v>2020</v>
      </c>
      <c r="Q7" s="32">
        <v>2021</v>
      </c>
      <c r="R7" s="22"/>
    </row>
    <row r="8" spans="2:18" ht="36" customHeight="1" x14ac:dyDescent="0.25">
      <c r="B8" s="252" t="s">
        <v>550</v>
      </c>
      <c r="C8" s="27">
        <v>1534883</v>
      </c>
      <c r="D8" s="27">
        <v>1851148</v>
      </c>
      <c r="E8" s="27">
        <v>1894313</v>
      </c>
      <c r="F8" s="27">
        <v>2062835</v>
      </c>
      <c r="G8" s="27">
        <v>2437650</v>
      </c>
      <c r="H8" s="27">
        <v>2618004</v>
      </c>
      <c r="I8" s="27">
        <v>2509528</v>
      </c>
      <c r="J8" s="27">
        <v>2319397</v>
      </c>
      <c r="K8" s="27">
        <v>2739885</v>
      </c>
      <c r="L8" s="27">
        <v>2453339</v>
      </c>
      <c r="M8" s="27">
        <v>2582908</v>
      </c>
      <c r="N8" s="27">
        <v>2581381</v>
      </c>
      <c r="O8" s="27">
        <v>2626061</v>
      </c>
      <c r="P8" s="27">
        <v>2657107</v>
      </c>
      <c r="Q8" s="27">
        <v>2718321</v>
      </c>
      <c r="R8" s="22"/>
    </row>
    <row r="9" spans="2:18" ht="36" customHeight="1" x14ac:dyDescent="0.25">
      <c r="B9" s="252" t="s">
        <v>551</v>
      </c>
      <c r="C9" s="27">
        <v>2789477</v>
      </c>
      <c r="D9" s="27">
        <v>3389342</v>
      </c>
      <c r="E9" s="27">
        <v>3640775</v>
      </c>
      <c r="F9" s="27">
        <v>4342187</v>
      </c>
      <c r="G9" s="27">
        <v>5234176</v>
      </c>
      <c r="H9" s="27">
        <v>6052656</v>
      </c>
      <c r="I9" s="27">
        <v>6561941</v>
      </c>
      <c r="J9" s="27">
        <v>6958894</v>
      </c>
      <c r="K9" s="27">
        <v>7568153</v>
      </c>
      <c r="L9" s="27">
        <v>7426039</v>
      </c>
      <c r="M9" s="27">
        <v>7877414</v>
      </c>
      <c r="N9" s="27">
        <v>8438747</v>
      </c>
      <c r="O9" s="27">
        <v>8423822</v>
      </c>
      <c r="P9" s="27">
        <v>8332505</v>
      </c>
      <c r="Q9" s="27">
        <v>8849101</v>
      </c>
      <c r="R9" s="22"/>
    </row>
    <row r="10" spans="2:18" ht="48" customHeight="1" x14ac:dyDescent="0.25">
      <c r="B10" s="253" t="s">
        <v>552</v>
      </c>
      <c r="C10" s="29">
        <v>0.55024042141232898</v>
      </c>
      <c r="D10" s="29">
        <v>0.54616736817942801</v>
      </c>
      <c r="E10" s="29">
        <v>0.52030488014227705</v>
      </c>
      <c r="F10" s="29">
        <v>0.47506820871602301</v>
      </c>
      <c r="G10" s="29">
        <v>0.46571800413283798</v>
      </c>
      <c r="H10" s="29">
        <v>0.43253804610736202</v>
      </c>
      <c r="I10" s="29">
        <v>0.38243684300117903</v>
      </c>
      <c r="J10" s="29">
        <v>0.33329965939989897</v>
      </c>
      <c r="K10" s="29">
        <v>0.36202822538075002</v>
      </c>
      <c r="L10" s="29">
        <v>0.33036979741151401</v>
      </c>
      <c r="M10" s="29">
        <v>0.32788780683610103</v>
      </c>
      <c r="N10" s="29">
        <v>0.30589624265308601</v>
      </c>
      <c r="O10" s="29">
        <v>0.31174222342305002</v>
      </c>
      <c r="P10" s="29">
        <v>0.31888453712298997</v>
      </c>
      <c r="Q10" s="29">
        <v>0.30718611981036298</v>
      </c>
      <c r="R10" s="22"/>
    </row>
    <row r="11" spans="2:18" ht="33" customHeight="1" x14ac:dyDescent="0.25">
      <c r="B11" s="17"/>
      <c r="C11" s="18"/>
      <c r="D11" s="18"/>
      <c r="E11" s="18"/>
      <c r="F11" s="18"/>
      <c r="G11" s="18"/>
      <c r="H11" s="18"/>
      <c r="I11" s="18"/>
      <c r="J11" s="18"/>
    </row>
    <row r="12" spans="2:18" ht="33" customHeight="1" x14ac:dyDescent="0.25">
      <c r="B12" s="449" t="s">
        <v>292</v>
      </c>
      <c r="C12" s="449"/>
      <c r="D12" s="449"/>
      <c r="E12" s="449"/>
      <c r="F12" s="449"/>
      <c r="G12" s="449"/>
      <c r="H12" s="449"/>
      <c r="I12" s="449"/>
      <c r="J12" s="449"/>
      <c r="K12" s="449"/>
      <c r="L12" s="449"/>
      <c r="M12" s="449"/>
      <c r="N12" s="449"/>
    </row>
    <row r="13" spans="2:18" ht="33" customHeight="1" x14ac:dyDescent="0.25">
      <c r="B13" s="17"/>
      <c r="C13" s="18"/>
      <c r="D13" s="18"/>
      <c r="E13" s="18"/>
      <c r="F13" s="18"/>
      <c r="G13" s="18"/>
      <c r="H13" s="18"/>
      <c r="I13" s="18"/>
      <c r="J13" s="18"/>
    </row>
    <row r="14" spans="2:18" ht="33" customHeight="1" x14ac:dyDescent="0.25">
      <c r="B14" s="17"/>
      <c r="C14" s="18"/>
      <c r="D14" s="18"/>
      <c r="E14" s="18"/>
      <c r="F14" s="18"/>
      <c r="G14" s="18"/>
      <c r="H14" s="18"/>
      <c r="I14" s="18"/>
      <c r="J14" s="18"/>
    </row>
    <row r="15" spans="2:18" ht="33" customHeight="1" x14ac:dyDescent="0.25">
      <c r="B15" s="17"/>
      <c r="C15" s="18"/>
      <c r="D15" s="18"/>
      <c r="E15" s="18"/>
      <c r="F15" s="18"/>
      <c r="G15" s="18"/>
      <c r="H15" s="18"/>
      <c r="I15" s="18"/>
      <c r="J15" s="18"/>
    </row>
    <row r="16" spans="2:18" ht="33" customHeight="1" x14ac:dyDescent="0.25">
      <c r="B16" s="17"/>
      <c r="C16" s="18"/>
      <c r="D16" s="18"/>
      <c r="E16" s="18"/>
      <c r="F16" s="18"/>
      <c r="G16" s="18"/>
      <c r="H16" s="18"/>
      <c r="I16" s="18"/>
      <c r="J16" s="18"/>
    </row>
    <row r="17" spans="2:10" ht="33" customHeight="1" x14ac:dyDescent="0.25">
      <c r="B17" s="17"/>
      <c r="C17" s="18"/>
      <c r="D17" s="18"/>
      <c r="E17" s="18"/>
      <c r="F17" s="18"/>
      <c r="G17" s="18"/>
      <c r="H17" s="18"/>
      <c r="I17" s="18"/>
      <c r="J17" s="18"/>
    </row>
    <row r="18" spans="2:10" ht="33" customHeight="1" x14ac:dyDescent="0.25">
      <c r="B18" s="17"/>
      <c r="C18" s="18"/>
      <c r="D18" s="18"/>
      <c r="E18" s="18"/>
      <c r="F18" s="18"/>
      <c r="G18" s="18"/>
      <c r="H18" s="18"/>
      <c r="I18" s="18"/>
      <c r="J18" s="18"/>
    </row>
    <row r="19" spans="2:10" ht="33" customHeight="1" x14ac:dyDescent="0.25">
      <c r="B19" s="17"/>
      <c r="C19" s="18"/>
      <c r="D19" s="18"/>
      <c r="E19" s="18"/>
      <c r="F19" s="18"/>
      <c r="G19" s="18"/>
      <c r="H19" s="18"/>
      <c r="I19" s="18"/>
      <c r="J19" s="18"/>
    </row>
    <row r="20" spans="2:10" ht="33" customHeight="1" x14ac:dyDescent="0.25">
      <c r="B20" s="17"/>
      <c r="C20" s="18"/>
      <c r="D20" s="18"/>
      <c r="E20" s="18"/>
      <c r="F20" s="18"/>
      <c r="G20" s="18"/>
      <c r="H20" s="18"/>
      <c r="I20" s="18"/>
      <c r="J20" s="18"/>
    </row>
    <row r="21" spans="2:10" ht="33" customHeight="1" x14ac:dyDescent="0.25">
      <c r="B21" s="17"/>
      <c r="C21" s="18"/>
      <c r="D21" s="18"/>
      <c r="E21" s="18"/>
      <c r="F21" s="18"/>
      <c r="G21" s="18"/>
      <c r="H21" s="18"/>
      <c r="I21" s="18"/>
      <c r="J21" s="18"/>
    </row>
    <row r="22" spans="2:10" ht="33" customHeight="1" x14ac:dyDescent="0.25">
      <c r="B22" s="17"/>
      <c r="C22" s="18"/>
      <c r="D22" s="18"/>
      <c r="E22" s="18"/>
      <c r="F22" s="18"/>
      <c r="G22" s="18"/>
      <c r="H22" s="18"/>
      <c r="I22" s="18"/>
      <c r="J22" s="18"/>
    </row>
    <row r="23" spans="2:10" ht="33" customHeight="1" x14ac:dyDescent="0.25">
      <c r="B23" s="17"/>
      <c r="C23" s="18"/>
      <c r="D23" s="18"/>
      <c r="E23" s="18"/>
      <c r="F23" s="18"/>
      <c r="G23" s="18"/>
      <c r="H23" s="18"/>
      <c r="I23" s="18"/>
      <c r="J23" s="18"/>
    </row>
    <row r="24" spans="2:10" ht="33" customHeight="1" x14ac:dyDescent="0.25">
      <c r="B24" s="17"/>
      <c r="C24" s="18"/>
      <c r="D24" s="18"/>
      <c r="E24" s="18"/>
      <c r="F24" s="18"/>
      <c r="G24" s="18"/>
      <c r="H24" s="18"/>
      <c r="I24" s="18"/>
      <c r="J24" s="18"/>
    </row>
    <row r="25" spans="2:10" ht="33" customHeight="1" x14ac:dyDescent="0.25">
      <c r="B25" s="17"/>
      <c r="C25" s="18"/>
      <c r="D25" s="18"/>
      <c r="E25" s="18"/>
      <c r="F25" s="18"/>
      <c r="G25" s="18"/>
      <c r="H25" s="18"/>
      <c r="I25" s="18"/>
      <c r="J25" s="18"/>
    </row>
    <row r="26" spans="2:10" ht="33" customHeight="1" x14ac:dyDescent="0.25">
      <c r="B26" s="17"/>
      <c r="C26" s="18"/>
      <c r="D26" s="18"/>
      <c r="E26" s="18"/>
      <c r="F26" s="18"/>
      <c r="G26" s="18"/>
      <c r="H26" s="18"/>
      <c r="I26" s="18"/>
      <c r="J26" s="18"/>
    </row>
    <row r="27" spans="2:10" ht="33" customHeight="1" x14ac:dyDescent="0.25">
      <c r="B27" s="17"/>
      <c r="C27" s="18"/>
      <c r="D27" s="18"/>
      <c r="E27" s="18"/>
      <c r="F27" s="18"/>
      <c r="G27" s="18"/>
      <c r="H27" s="18"/>
      <c r="I27" s="18"/>
      <c r="J27" s="18"/>
    </row>
    <row r="28" spans="2:10" ht="17.25" customHeight="1" x14ac:dyDescent="0.3">
      <c r="B28" s="37" t="s">
        <v>270</v>
      </c>
      <c r="C28" s="33"/>
    </row>
    <row r="29" spans="2:10" ht="15" customHeight="1" x14ac:dyDescent="0.25">
      <c r="B29" s="19" t="s">
        <v>14</v>
      </c>
      <c r="C29" s="33"/>
    </row>
    <row r="30" spans="2:10" ht="15" customHeight="1" x14ac:dyDescent="0.25">
      <c r="C30" s="33"/>
    </row>
    <row r="31" spans="2:10" ht="15" customHeight="1" x14ac:dyDescent="0.25">
      <c r="C31" s="33"/>
    </row>
    <row r="32" spans="2:10" ht="15" customHeight="1" x14ac:dyDescent="0.25">
      <c r="C32" s="33"/>
    </row>
    <row r="33" spans="3:3" ht="15" customHeight="1" x14ac:dyDescent="0.25">
      <c r="C33" s="33"/>
    </row>
  </sheetData>
  <mergeCells count="3">
    <mergeCell ref="B12:N12"/>
    <mergeCell ref="B4:Q4"/>
    <mergeCell ref="B3:Q3"/>
  </mergeCells>
  <hyperlinks>
    <hyperlink ref="B2" location="Indice!A1" display="Índice"/>
    <hyperlink ref="Q2" location="'2.1.9'!A1" display="Siguiente"/>
    <hyperlink ref="P2" location="'2.1.7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9"/>
  <sheetViews>
    <sheetView showGridLines="0" zoomScale="70" zoomScaleNormal="70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54.140625" customWidth="1"/>
    <col min="3" max="17" width="15.85546875" customWidth="1"/>
    <col min="18" max="20" width="15.7109375" customWidth="1"/>
  </cols>
  <sheetData>
    <row r="1" spans="2:17" ht="78" customHeight="1" x14ac:dyDescent="0.25">
      <c r="J1" s="256"/>
    </row>
    <row r="2" spans="2:17" ht="33" customHeight="1" x14ac:dyDescent="0.25">
      <c r="B2" s="490" t="s">
        <v>3</v>
      </c>
      <c r="J2" s="256"/>
      <c r="P2" s="39" t="s">
        <v>279</v>
      </c>
      <c r="Q2" s="39" t="s">
        <v>280</v>
      </c>
    </row>
    <row r="3" spans="2:17" ht="33" customHeight="1" x14ac:dyDescent="0.25">
      <c r="B3" s="448" t="s">
        <v>153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2:17" ht="33" customHeight="1" x14ac:dyDescent="0.25">
      <c r="B4" s="447" t="s">
        <v>220</v>
      </c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447"/>
      <c r="P4" s="447"/>
      <c r="Q4" s="447"/>
    </row>
    <row r="5" spans="2:17" ht="33" customHeight="1" x14ac:dyDescent="0.25"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</row>
    <row r="6" spans="2:17" ht="33" customHeight="1" x14ac:dyDescent="0.25">
      <c r="B6" s="257" t="s">
        <v>0</v>
      </c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2"/>
      <c r="N6" s="22"/>
      <c r="O6" s="22"/>
      <c r="P6" s="22"/>
      <c r="Q6" s="22"/>
    </row>
    <row r="7" spans="2:17" ht="33" customHeight="1" x14ac:dyDescent="0.25">
      <c r="B7" s="32" t="s">
        <v>4</v>
      </c>
      <c r="C7" s="32">
        <v>2007</v>
      </c>
      <c r="D7" s="32">
        <v>2008</v>
      </c>
      <c r="E7" s="32">
        <v>2009</v>
      </c>
      <c r="F7" s="32">
        <v>2010</v>
      </c>
      <c r="G7" s="32">
        <v>2011</v>
      </c>
      <c r="H7" s="32">
        <v>2012</v>
      </c>
      <c r="I7" s="32">
        <v>2013</v>
      </c>
      <c r="J7" s="32">
        <v>2014</v>
      </c>
      <c r="K7" s="32">
        <v>2015</v>
      </c>
      <c r="L7" s="32">
        <v>2016</v>
      </c>
      <c r="M7" s="32">
        <v>2017</v>
      </c>
      <c r="N7" s="32">
        <v>2018</v>
      </c>
      <c r="O7" s="32">
        <v>2019</v>
      </c>
      <c r="P7" s="32">
        <v>2020</v>
      </c>
      <c r="Q7" s="32">
        <v>2021</v>
      </c>
    </row>
    <row r="8" spans="2:17" ht="39.75" customHeight="1" x14ac:dyDescent="0.25">
      <c r="B8" s="261" t="s">
        <v>553</v>
      </c>
      <c r="C8" s="126">
        <v>1662585</v>
      </c>
      <c r="D8" s="126">
        <v>1992454</v>
      </c>
      <c r="E8" s="126">
        <v>2038905</v>
      </c>
      <c r="F8" s="126">
        <v>2238171</v>
      </c>
      <c r="G8" s="126">
        <v>2666853</v>
      </c>
      <c r="H8" s="126">
        <v>2877790</v>
      </c>
      <c r="I8" s="126">
        <v>2736788</v>
      </c>
      <c r="J8" s="126">
        <v>2569353</v>
      </c>
      <c r="K8" s="126">
        <v>3061249</v>
      </c>
      <c r="L8" s="126">
        <v>2761646</v>
      </c>
      <c r="M8" s="126">
        <v>2889939</v>
      </c>
      <c r="N8" s="126">
        <v>2913077</v>
      </c>
      <c r="O8" s="126">
        <v>2976883</v>
      </c>
      <c r="P8" s="126">
        <v>3114659</v>
      </c>
      <c r="Q8" s="126">
        <v>3046804</v>
      </c>
    </row>
    <row r="9" spans="2:17" ht="39.75" customHeight="1" x14ac:dyDescent="0.25">
      <c r="B9" s="261" t="s">
        <v>554</v>
      </c>
      <c r="C9" s="126">
        <v>2573533</v>
      </c>
      <c r="D9" s="126">
        <v>3139084</v>
      </c>
      <c r="E9" s="126">
        <v>3393315</v>
      </c>
      <c r="F9" s="126">
        <v>4056896</v>
      </c>
      <c r="G9" s="126">
        <v>4880034</v>
      </c>
      <c r="H9" s="126">
        <v>5682603</v>
      </c>
      <c r="I9" s="126">
        <v>6138191</v>
      </c>
      <c r="J9" s="126">
        <v>6597968</v>
      </c>
      <c r="K9" s="126">
        <v>7232812</v>
      </c>
      <c r="L9" s="126">
        <v>7113179</v>
      </c>
      <c r="M9" s="126">
        <v>7532645</v>
      </c>
      <c r="N9" s="126">
        <v>8114477</v>
      </c>
      <c r="O9" s="126">
        <v>8146861</v>
      </c>
      <c r="P9" s="126">
        <v>8041364</v>
      </c>
      <c r="Q9" s="126">
        <v>8204183</v>
      </c>
    </row>
    <row r="10" spans="2:17" ht="39.75" customHeight="1" x14ac:dyDescent="0.25">
      <c r="B10" s="262" t="s">
        <v>555</v>
      </c>
      <c r="C10" s="263">
        <v>1.5479106331405601</v>
      </c>
      <c r="D10" s="263">
        <v>1.57548630984705</v>
      </c>
      <c r="E10" s="263">
        <v>1.66428303427575</v>
      </c>
      <c r="F10" s="263">
        <v>1.8125943013290799</v>
      </c>
      <c r="G10" s="263">
        <v>1.82988488679354</v>
      </c>
      <c r="H10" s="263">
        <v>1.97464130461222</v>
      </c>
      <c r="I10" s="263">
        <v>2.2428448970106598</v>
      </c>
      <c r="J10" s="263">
        <v>2.5679492074463899</v>
      </c>
      <c r="K10" s="263">
        <v>2.3626996693179798</v>
      </c>
      <c r="L10" s="263">
        <v>2.5757026787647699</v>
      </c>
      <c r="M10" s="263">
        <v>2.60650657332214</v>
      </c>
      <c r="N10" s="263">
        <v>2.7855346769069298</v>
      </c>
      <c r="O10" s="263">
        <v>2.7367084967733</v>
      </c>
      <c r="P10" s="263">
        <v>2.5817798995010399</v>
      </c>
      <c r="Q10" s="263">
        <v>2.69271768055969</v>
      </c>
    </row>
    <row r="11" spans="2:17" ht="33" customHeight="1" x14ac:dyDescent="0.25">
      <c r="B11" s="259"/>
      <c r="C11" s="259"/>
      <c r="D11" s="259"/>
      <c r="E11" s="259"/>
      <c r="F11" s="259"/>
      <c r="G11" s="259"/>
      <c r="H11" s="259"/>
      <c r="I11" s="259"/>
      <c r="J11" s="259"/>
      <c r="K11" s="22"/>
      <c r="L11" s="22"/>
      <c r="M11" s="22"/>
      <c r="N11" s="22"/>
      <c r="O11" s="22"/>
      <c r="P11" s="22"/>
      <c r="Q11" s="22"/>
    </row>
    <row r="12" spans="2:17" ht="33" customHeight="1" x14ac:dyDescent="0.25">
      <c r="B12" s="257" t="s">
        <v>1</v>
      </c>
      <c r="C12" s="260"/>
      <c r="D12" s="260"/>
      <c r="E12" s="260"/>
      <c r="F12" s="260"/>
      <c r="G12" s="258"/>
      <c r="H12" s="258"/>
      <c r="I12" s="22"/>
      <c r="J12" s="22"/>
      <c r="K12" s="22"/>
      <c r="L12" s="22"/>
      <c r="M12" s="22"/>
      <c r="N12" s="22"/>
      <c r="O12" s="22"/>
      <c r="P12" s="22"/>
      <c r="Q12" s="22"/>
    </row>
    <row r="13" spans="2:17" ht="33" customHeight="1" x14ac:dyDescent="0.25">
      <c r="B13" s="32" t="s">
        <v>4</v>
      </c>
      <c r="C13" s="32">
        <v>2007</v>
      </c>
      <c r="D13" s="32">
        <v>2008</v>
      </c>
      <c r="E13" s="32">
        <v>2009</v>
      </c>
      <c r="F13" s="32">
        <v>2010</v>
      </c>
      <c r="G13" s="32">
        <v>2011</v>
      </c>
      <c r="H13" s="32">
        <v>2012</v>
      </c>
      <c r="I13" s="32">
        <v>2013</v>
      </c>
      <c r="J13" s="32">
        <v>2014</v>
      </c>
      <c r="K13" s="32">
        <v>2015</v>
      </c>
      <c r="L13" s="32">
        <v>2016</v>
      </c>
      <c r="M13" s="32">
        <v>2017</v>
      </c>
      <c r="N13" s="32">
        <v>2018</v>
      </c>
      <c r="O13" s="32">
        <v>2019</v>
      </c>
      <c r="P13" s="32">
        <v>2020</v>
      </c>
      <c r="Q13" s="32">
        <v>2021</v>
      </c>
    </row>
    <row r="14" spans="2:17" ht="40.5" customHeight="1" x14ac:dyDescent="0.25">
      <c r="B14" s="261" t="s">
        <v>553</v>
      </c>
      <c r="C14" s="126">
        <v>1662585</v>
      </c>
      <c r="D14" s="126">
        <v>1941268</v>
      </c>
      <c r="E14" s="126">
        <v>1932100</v>
      </c>
      <c r="F14" s="126">
        <v>2077575</v>
      </c>
      <c r="G14" s="126">
        <v>2425742</v>
      </c>
      <c r="H14" s="126">
        <v>2531093</v>
      </c>
      <c r="I14" s="126">
        <v>2357366</v>
      </c>
      <c r="J14" s="126">
        <v>2199885</v>
      </c>
      <c r="K14" s="126">
        <v>2563775</v>
      </c>
      <c r="L14" s="126">
        <v>2235852</v>
      </c>
      <c r="M14" s="126">
        <v>2271165</v>
      </c>
      <c r="N14" s="126">
        <v>2221126</v>
      </c>
      <c r="O14" s="126">
        <v>2274623</v>
      </c>
      <c r="P14" s="126">
        <v>2308009</v>
      </c>
      <c r="Q14" s="126">
        <v>2249557</v>
      </c>
    </row>
    <row r="15" spans="2:17" ht="40.5" customHeight="1" x14ac:dyDescent="0.25">
      <c r="B15" s="261" t="s">
        <v>554</v>
      </c>
      <c r="C15" s="126">
        <v>2573533</v>
      </c>
      <c r="D15" s="126">
        <v>3031005</v>
      </c>
      <c r="E15" s="126">
        <v>3162019</v>
      </c>
      <c r="F15" s="126">
        <v>3633418</v>
      </c>
      <c r="G15" s="126">
        <v>4251932</v>
      </c>
      <c r="H15" s="126">
        <v>4732171</v>
      </c>
      <c r="I15" s="126">
        <v>4856328</v>
      </c>
      <c r="J15" s="126">
        <v>5035999</v>
      </c>
      <c r="K15" s="126">
        <v>5433231</v>
      </c>
      <c r="L15" s="126">
        <v>5110107</v>
      </c>
      <c r="M15" s="126">
        <v>5127947</v>
      </c>
      <c r="N15" s="126">
        <v>5223919</v>
      </c>
      <c r="O15" s="126">
        <v>5379529</v>
      </c>
      <c r="P15" s="126">
        <v>4928310</v>
      </c>
      <c r="Q15" s="126">
        <v>5163237</v>
      </c>
    </row>
    <row r="16" spans="2:17" ht="40.5" customHeight="1" x14ac:dyDescent="0.25">
      <c r="B16" s="262" t="s">
        <v>555</v>
      </c>
      <c r="C16" s="263">
        <v>1.5479106331405601</v>
      </c>
      <c r="D16" s="263">
        <v>1.5613531980128501</v>
      </c>
      <c r="E16" s="263">
        <v>1.63657108845298</v>
      </c>
      <c r="F16" s="263">
        <v>1.74887452919871</v>
      </c>
      <c r="G16" s="263">
        <v>1.7528376884268799</v>
      </c>
      <c r="H16" s="263">
        <v>1.8696156166525699</v>
      </c>
      <c r="I16" s="263">
        <v>2.0600653441171199</v>
      </c>
      <c r="J16" s="263">
        <v>2.28921011780161</v>
      </c>
      <c r="K16" s="263">
        <v>2.1192308217374798</v>
      </c>
      <c r="L16" s="263">
        <v>2.2855300798084999</v>
      </c>
      <c r="M16" s="263">
        <v>2.2578487252137101</v>
      </c>
      <c r="N16" s="263">
        <v>2.3519237539878399</v>
      </c>
      <c r="O16" s="263">
        <v>2.36502004947633</v>
      </c>
      <c r="P16" s="263">
        <v>2.1353079645703299</v>
      </c>
      <c r="Q16" s="263">
        <v>2.2952239040842302</v>
      </c>
    </row>
    <row r="17" spans="2:17" ht="40.5" customHeight="1" x14ac:dyDescent="0.25">
      <c r="B17" s="265"/>
      <c r="C17" s="266"/>
      <c r="D17" s="266"/>
      <c r="E17" s="266"/>
      <c r="F17" s="266"/>
      <c r="G17" s="266"/>
      <c r="H17" s="266"/>
      <c r="I17" s="266"/>
      <c r="J17" s="266"/>
      <c r="K17" s="266"/>
      <c r="L17" s="266"/>
      <c r="M17" s="266"/>
      <c r="N17" s="266"/>
      <c r="O17" s="266"/>
      <c r="P17" s="266"/>
      <c r="Q17" s="266"/>
    </row>
    <row r="18" spans="2:17" ht="33" customHeight="1" x14ac:dyDescent="0.25">
      <c r="B18" s="264" t="s">
        <v>343</v>
      </c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</row>
    <row r="19" spans="2:17" ht="40.5" customHeight="1" x14ac:dyDescent="0.25">
      <c r="B19" s="265"/>
      <c r="C19" s="266"/>
      <c r="D19" s="266"/>
      <c r="E19" s="266"/>
      <c r="F19" s="266"/>
      <c r="G19" s="266"/>
      <c r="H19" s="266"/>
      <c r="I19" s="266"/>
      <c r="J19" s="266"/>
      <c r="K19" s="266"/>
      <c r="L19" s="266"/>
      <c r="M19" s="266"/>
      <c r="N19" s="266"/>
      <c r="O19" s="266"/>
      <c r="P19" s="266"/>
      <c r="Q19" s="266"/>
    </row>
    <row r="20" spans="2:17" ht="40.5" customHeight="1" x14ac:dyDescent="0.25">
      <c r="B20" s="265"/>
      <c r="C20" s="266"/>
      <c r="D20" s="266"/>
      <c r="E20" s="266"/>
      <c r="F20" s="266"/>
      <c r="G20" s="266"/>
      <c r="H20" s="266"/>
      <c r="I20" s="266"/>
      <c r="J20" s="266"/>
      <c r="K20" s="266"/>
      <c r="L20" s="266"/>
      <c r="M20" s="266"/>
      <c r="N20" s="266"/>
      <c r="O20" s="266"/>
      <c r="P20" s="266"/>
      <c r="Q20" s="266"/>
    </row>
    <row r="21" spans="2:17" ht="40.5" customHeight="1" x14ac:dyDescent="0.25">
      <c r="B21" s="265"/>
      <c r="C21" s="266"/>
      <c r="D21" s="266"/>
      <c r="E21" s="266"/>
      <c r="F21" s="266"/>
      <c r="G21" s="266"/>
      <c r="H21" s="266"/>
      <c r="I21" s="266"/>
      <c r="J21" s="266"/>
      <c r="K21" s="266"/>
      <c r="L21" s="266"/>
      <c r="M21" s="266"/>
      <c r="N21" s="266"/>
      <c r="O21" s="266"/>
      <c r="P21" s="266"/>
      <c r="Q21" s="266"/>
    </row>
    <row r="22" spans="2:17" ht="40.5" customHeight="1" x14ac:dyDescent="0.25">
      <c r="B22" s="265"/>
      <c r="C22" s="266"/>
      <c r="D22" s="266"/>
      <c r="E22" s="266"/>
      <c r="F22" s="266"/>
      <c r="G22" s="266"/>
      <c r="H22" s="266"/>
      <c r="I22" s="266"/>
      <c r="J22" s="266"/>
      <c r="K22" s="266"/>
      <c r="L22" s="266"/>
      <c r="M22" s="266"/>
      <c r="N22" s="266"/>
      <c r="O22" s="266"/>
      <c r="P22" s="266"/>
      <c r="Q22" s="266"/>
    </row>
    <row r="23" spans="2:17" ht="40.5" customHeight="1" x14ac:dyDescent="0.25">
      <c r="B23" s="265"/>
      <c r="C23" s="266"/>
      <c r="D23" s="266"/>
      <c r="E23" s="266"/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</row>
    <row r="24" spans="2:17" ht="40.5" customHeight="1" x14ac:dyDescent="0.25">
      <c r="B24" s="265"/>
      <c r="C24" s="266"/>
      <c r="D24" s="266"/>
      <c r="E24" s="266"/>
      <c r="F24" s="266"/>
      <c r="G24" s="266"/>
      <c r="H24" s="266"/>
      <c r="I24" s="266"/>
      <c r="J24" s="266"/>
      <c r="K24" s="266"/>
      <c r="L24" s="266"/>
      <c r="M24" s="266"/>
      <c r="N24" s="266"/>
      <c r="O24" s="266"/>
      <c r="P24" s="266"/>
      <c r="Q24" s="266"/>
    </row>
    <row r="25" spans="2:17" ht="40.5" customHeight="1" x14ac:dyDescent="0.25">
      <c r="B25" s="265"/>
      <c r="C25" s="266"/>
      <c r="D25" s="266"/>
      <c r="E25" s="266"/>
      <c r="F25" s="266"/>
      <c r="G25" s="266"/>
      <c r="H25" s="266"/>
      <c r="I25" s="266"/>
      <c r="J25" s="266"/>
      <c r="K25" s="266"/>
      <c r="L25" s="266"/>
      <c r="M25" s="266"/>
      <c r="N25" s="266"/>
      <c r="O25" s="266"/>
      <c r="P25" s="266"/>
      <c r="Q25" s="266"/>
    </row>
    <row r="26" spans="2:17" ht="40.5" customHeight="1" x14ac:dyDescent="0.25">
      <c r="B26" s="265"/>
      <c r="C26" s="266"/>
      <c r="D26" s="266"/>
      <c r="E26" s="266"/>
      <c r="F26" s="266"/>
      <c r="G26" s="266"/>
      <c r="H26" s="266"/>
      <c r="I26" s="266"/>
      <c r="J26" s="266"/>
      <c r="K26" s="266"/>
      <c r="L26" s="266"/>
      <c r="M26" s="266"/>
      <c r="N26" s="266"/>
      <c r="O26" s="266"/>
      <c r="P26" s="266"/>
      <c r="Q26" s="266"/>
    </row>
    <row r="27" spans="2:17" ht="40.5" customHeight="1" x14ac:dyDescent="0.25">
      <c r="B27" s="265"/>
      <c r="C27" s="266"/>
      <c r="D27" s="266"/>
      <c r="E27" s="266"/>
      <c r="F27" s="266"/>
      <c r="G27" s="266"/>
      <c r="H27" s="266"/>
      <c r="I27" s="266"/>
      <c r="J27" s="266"/>
      <c r="K27" s="266"/>
      <c r="L27" s="266"/>
      <c r="M27" s="266"/>
      <c r="N27" s="266"/>
      <c r="O27" s="266"/>
      <c r="P27" s="266"/>
      <c r="Q27" s="266"/>
    </row>
    <row r="28" spans="2:17" ht="40.5" customHeight="1" x14ac:dyDescent="0.25">
      <c r="B28" s="265"/>
      <c r="C28" s="266"/>
      <c r="D28" s="266"/>
      <c r="E28" s="266"/>
      <c r="F28" s="266"/>
      <c r="G28" s="266"/>
      <c r="H28" s="266"/>
      <c r="I28" s="266"/>
      <c r="J28" s="266"/>
      <c r="K28" s="266"/>
      <c r="L28" s="266"/>
      <c r="M28" s="266"/>
      <c r="N28" s="266"/>
      <c r="O28" s="266"/>
      <c r="P28" s="266"/>
      <c r="Q28" s="266"/>
    </row>
    <row r="29" spans="2:17" ht="40.5" customHeight="1" x14ac:dyDescent="0.25">
      <c r="B29" s="265"/>
      <c r="C29" s="266"/>
      <c r="D29" s="266"/>
      <c r="E29" s="266"/>
      <c r="F29" s="266"/>
      <c r="G29" s="266"/>
      <c r="H29" s="266"/>
      <c r="I29" s="266"/>
      <c r="J29" s="266"/>
      <c r="K29" s="266"/>
      <c r="L29" s="266"/>
      <c r="M29" s="266"/>
      <c r="N29" s="266"/>
      <c r="O29" s="266"/>
      <c r="P29" s="266"/>
      <c r="Q29" s="266"/>
    </row>
    <row r="30" spans="2:17" ht="33" customHeight="1" x14ac:dyDescent="0.25">
      <c r="B30" s="264" t="s">
        <v>276</v>
      </c>
      <c r="C30" s="254"/>
      <c r="D30" s="254"/>
      <c r="E30" s="254"/>
      <c r="F30" s="254"/>
      <c r="G30" s="254"/>
      <c r="H30" s="254"/>
      <c r="I30" s="254"/>
      <c r="J30" s="254"/>
      <c r="K30" s="254"/>
      <c r="L30" s="254"/>
      <c r="M30" s="254"/>
      <c r="N30" s="254"/>
    </row>
    <row r="31" spans="2:17" ht="33" customHeight="1" x14ac:dyDescent="0.25">
      <c r="B31" s="255"/>
      <c r="C31" s="255"/>
      <c r="D31" s="255"/>
      <c r="E31" s="255"/>
      <c r="F31" s="255"/>
      <c r="G31" s="255"/>
      <c r="H31" s="255"/>
      <c r="I31" s="255"/>
      <c r="J31" s="255"/>
      <c r="K31" s="255"/>
      <c r="L31" s="255"/>
    </row>
    <row r="32" spans="2:17" ht="33" customHeight="1" x14ac:dyDescent="0.25">
      <c r="B32" s="255"/>
      <c r="C32" s="255"/>
      <c r="D32" s="255"/>
      <c r="E32" s="255"/>
      <c r="F32" s="255"/>
      <c r="G32" s="255"/>
      <c r="H32" s="255"/>
      <c r="I32" s="255"/>
      <c r="J32" s="255"/>
      <c r="K32" s="255"/>
      <c r="L32" s="255"/>
    </row>
    <row r="33" spans="2:12" ht="33" customHeight="1" x14ac:dyDescent="0.25">
      <c r="B33" s="255"/>
      <c r="C33" s="255"/>
      <c r="D33" s="255"/>
      <c r="E33" s="255"/>
      <c r="F33" s="255"/>
      <c r="G33" s="255"/>
      <c r="H33" s="255"/>
      <c r="I33" s="255"/>
      <c r="J33" s="255"/>
      <c r="K33" s="255"/>
      <c r="L33" s="255"/>
    </row>
    <row r="34" spans="2:12" ht="33" customHeight="1" x14ac:dyDescent="0.25">
      <c r="B34" s="255"/>
      <c r="C34" s="255"/>
      <c r="D34" s="255"/>
      <c r="E34" s="255"/>
      <c r="F34" s="255"/>
      <c r="G34" s="255"/>
      <c r="H34" s="255"/>
      <c r="I34" s="255"/>
      <c r="J34" s="255"/>
      <c r="K34" s="255"/>
      <c r="L34" s="255"/>
    </row>
    <row r="35" spans="2:12" ht="33" customHeight="1" x14ac:dyDescent="0.25">
      <c r="B35" s="255"/>
      <c r="C35" s="255"/>
      <c r="D35" s="255"/>
      <c r="E35" s="255"/>
      <c r="F35" s="255"/>
      <c r="G35" s="255"/>
      <c r="H35" s="255"/>
      <c r="I35" s="255"/>
      <c r="J35" s="255"/>
      <c r="K35" s="255"/>
      <c r="L35" s="255"/>
    </row>
    <row r="36" spans="2:12" ht="33" customHeight="1" x14ac:dyDescent="0.25">
      <c r="B36" s="255"/>
      <c r="C36" s="255"/>
      <c r="D36" s="255"/>
      <c r="E36" s="255"/>
      <c r="F36" s="255"/>
      <c r="G36" s="255"/>
      <c r="H36" s="255"/>
      <c r="I36" s="255"/>
      <c r="J36" s="255"/>
      <c r="K36" s="255"/>
      <c r="L36" s="255"/>
    </row>
    <row r="37" spans="2:12" ht="33" customHeight="1" x14ac:dyDescent="0.25">
      <c r="B37" s="255"/>
      <c r="C37" s="255"/>
      <c r="D37" s="255"/>
      <c r="E37" s="255"/>
      <c r="F37" s="255"/>
      <c r="G37" s="255"/>
      <c r="H37" s="255"/>
      <c r="I37" s="255"/>
      <c r="J37" s="255"/>
      <c r="K37" s="255"/>
      <c r="L37" s="255"/>
    </row>
    <row r="38" spans="2:12" ht="33" customHeight="1" x14ac:dyDescent="0.25">
      <c r="B38" s="255"/>
      <c r="C38" s="255"/>
      <c r="D38" s="255"/>
      <c r="E38" s="255"/>
      <c r="F38" s="255"/>
      <c r="G38" s="255"/>
      <c r="H38" s="255"/>
      <c r="I38" s="255"/>
      <c r="J38" s="255"/>
      <c r="K38" s="255"/>
      <c r="L38" s="255"/>
    </row>
    <row r="39" spans="2:12" ht="33" customHeight="1" x14ac:dyDescent="0.25">
      <c r="B39" s="255"/>
      <c r="C39" s="255"/>
      <c r="D39" s="255"/>
      <c r="E39" s="255"/>
      <c r="F39" s="255"/>
      <c r="G39" s="255"/>
      <c r="H39" s="255"/>
      <c r="I39" s="255"/>
      <c r="J39" s="255"/>
      <c r="K39" s="255"/>
      <c r="L39" s="255"/>
    </row>
    <row r="40" spans="2:12" ht="33" customHeight="1" x14ac:dyDescent="0.25">
      <c r="B40" s="255"/>
      <c r="C40" s="255"/>
      <c r="D40" s="255"/>
      <c r="E40" s="255"/>
      <c r="F40" s="255"/>
      <c r="G40" s="255"/>
      <c r="H40" s="255"/>
      <c r="I40" s="255"/>
      <c r="J40" s="255"/>
      <c r="K40" s="255"/>
      <c r="L40" s="255"/>
    </row>
    <row r="41" spans="2:12" ht="33" customHeight="1" x14ac:dyDescent="0.25">
      <c r="B41" s="255"/>
      <c r="C41" s="255"/>
      <c r="D41" s="255"/>
      <c r="E41" s="255"/>
      <c r="F41" s="255"/>
      <c r="G41" s="255"/>
      <c r="H41" s="255"/>
      <c r="I41" s="255"/>
      <c r="J41" s="255"/>
      <c r="K41" s="255"/>
      <c r="L41" s="255"/>
    </row>
    <row r="42" spans="2:12" ht="33" customHeight="1" x14ac:dyDescent="0.25">
      <c r="B42" s="255"/>
      <c r="C42" s="255"/>
      <c r="D42" s="255"/>
      <c r="E42" s="255"/>
      <c r="F42" s="255"/>
      <c r="G42" s="255"/>
      <c r="H42" s="255"/>
      <c r="I42" s="255"/>
      <c r="J42" s="255"/>
      <c r="K42" s="255"/>
      <c r="L42" s="255"/>
    </row>
    <row r="43" spans="2:12" ht="33" customHeight="1" x14ac:dyDescent="0.25">
      <c r="B43" s="255"/>
      <c r="C43" s="255"/>
      <c r="D43" s="255"/>
      <c r="E43" s="255"/>
      <c r="F43" s="255"/>
      <c r="G43" s="255"/>
      <c r="H43" s="255"/>
      <c r="I43" s="255"/>
      <c r="J43" s="255"/>
      <c r="K43" s="255"/>
      <c r="L43" s="255"/>
    </row>
    <row r="44" spans="2:12" ht="33" customHeight="1" x14ac:dyDescent="0.25">
      <c r="B44" s="255"/>
      <c r="C44" s="255"/>
      <c r="D44" s="255"/>
      <c r="E44" s="255"/>
      <c r="F44" s="255"/>
      <c r="G44" s="255"/>
      <c r="H44" s="255"/>
      <c r="I44" s="255"/>
      <c r="J44" s="255"/>
      <c r="K44" s="255"/>
      <c r="L44" s="255"/>
    </row>
    <row r="45" spans="2:12" ht="15.75" customHeight="1" x14ac:dyDescent="0.3">
      <c r="B45" s="106" t="s">
        <v>205</v>
      </c>
      <c r="C45" s="255"/>
      <c r="D45" s="255"/>
      <c r="E45" s="255"/>
      <c r="F45" s="255"/>
      <c r="G45" s="255"/>
      <c r="H45" s="255"/>
      <c r="I45" s="255"/>
      <c r="J45" s="255"/>
      <c r="K45" s="255"/>
      <c r="L45" s="255"/>
    </row>
    <row r="46" spans="2:12" ht="15" customHeight="1" x14ac:dyDescent="0.3">
      <c r="B46" s="106" t="s">
        <v>15</v>
      </c>
      <c r="C46" s="255"/>
      <c r="D46" s="255"/>
      <c r="E46" s="255"/>
      <c r="F46" s="255"/>
      <c r="G46" s="255"/>
      <c r="H46" s="255"/>
      <c r="I46" s="255"/>
      <c r="J46" s="255"/>
      <c r="K46" s="255"/>
      <c r="L46" s="255"/>
    </row>
    <row r="47" spans="2:12" ht="15" customHeight="1" x14ac:dyDescent="0.25">
      <c r="B47" s="19"/>
      <c r="C47" s="255"/>
      <c r="D47" s="255"/>
      <c r="E47" s="255"/>
      <c r="F47" s="255"/>
      <c r="G47" s="255"/>
      <c r="H47" s="255"/>
      <c r="I47" s="255"/>
      <c r="J47" s="255"/>
      <c r="K47" s="255"/>
      <c r="L47" s="255"/>
    </row>
    <row r="48" spans="2:12" ht="15" customHeight="1" x14ac:dyDescent="0.25">
      <c r="B48" s="19"/>
      <c r="C48" s="255"/>
      <c r="D48" s="255"/>
      <c r="E48" s="255"/>
      <c r="F48" s="255"/>
      <c r="G48" s="255"/>
      <c r="H48" s="255"/>
      <c r="I48" s="255"/>
      <c r="J48" s="255"/>
      <c r="K48" s="255"/>
      <c r="L48" s="255"/>
    </row>
    <row r="49" spans="2:12" ht="15" customHeight="1" x14ac:dyDescent="0.25">
      <c r="B49" s="74"/>
      <c r="C49" s="255"/>
      <c r="D49" s="255"/>
      <c r="E49" s="255"/>
      <c r="F49" s="255"/>
      <c r="G49" s="255"/>
      <c r="H49" s="255"/>
      <c r="I49" s="255"/>
      <c r="J49" s="255"/>
      <c r="K49" s="255"/>
      <c r="L49" s="255"/>
    </row>
  </sheetData>
  <mergeCells count="2">
    <mergeCell ref="B4:Q4"/>
    <mergeCell ref="B3:Q3"/>
  </mergeCells>
  <hyperlinks>
    <hyperlink ref="B2" location="Indice!A1" display="Índice"/>
    <hyperlink ref="Q2" location="'2.1.10'!A1" display="Siguiente"/>
    <hyperlink ref="P2" location="'2.1.8'!A1" display="Anterior"/>
  </hyperlinks>
  <pageMargins left="0.7" right="0.7" top="0.75" bottom="0.75" header="0.3" footer="0.3"/>
  <pageSetup paperSize="9" orientation="portrait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8"/>
  <sheetViews>
    <sheetView showGridLines="0" zoomScale="70" zoomScaleNormal="70" zoomScaleSheetLayoutView="85" workbookViewId="0">
      <pane ySplit="5" topLeftCell="A6" activePane="bottomLeft" state="frozen"/>
      <selection activeCell="B14" sqref="B14:Q16"/>
      <selection pane="bottomLeft" activeCell="Q2" sqref="Q2"/>
    </sheetView>
  </sheetViews>
  <sheetFormatPr baseColWidth="10" defaultRowHeight="15" x14ac:dyDescent="0.25"/>
  <cols>
    <col min="1" max="1" width="5" customWidth="1"/>
    <col min="2" max="2" width="52.28515625" customWidth="1"/>
    <col min="3" max="17" width="15.85546875" customWidth="1"/>
  </cols>
  <sheetData>
    <row r="1" spans="2:17" ht="78" customHeight="1" x14ac:dyDescent="0.25"/>
    <row r="2" spans="2:17" ht="33" customHeight="1" x14ac:dyDescent="0.25">
      <c r="B2" s="52" t="s">
        <v>3</v>
      </c>
      <c r="P2" s="39" t="s">
        <v>279</v>
      </c>
      <c r="Q2" s="39" t="s">
        <v>280</v>
      </c>
    </row>
    <row r="3" spans="2:17" ht="33" customHeight="1" x14ac:dyDescent="0.25">
      <c r="B3" s="448" t="s">
        <v>154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2:17" ht="33" customHeight="1" x14ac:dyDescent="0.25">
      <c r="B4" s="450" t="s">
        <v>221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</row>
    <row r="5" spans="2:17" ht="33" customHeight="1" x14ac:dyDescent="0.25"/>
    <row r="6" spans="2:17" ht="33" customHeight="1" x14ac:dyDescent="0.25">
      <c r="B6" s="21" t="s">
        <v>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2:17" ht="33" customHeight="1" x14ac:dyDescent="0.25">
      <c r="B7" s="32" t="s">
        <v>4</v>
      </c>
      <c r="C7" s="32">
        <v>2007</v>
      </c>
      <c r="D7" s="32">
        <v>2008</v>
      </c>
      <c r="E7" s="32">
        <v>2009</v>
      </c>
      <c r="F7" s="32">
        <v>2010</v>
      </c>
      <c r="G7" s="32">
        <v>2011</v>
      </c>
      <c r="H7" s="32">
        <v>2012</v>
      </c>
      <c r="I7" s="32">
        <v>2013</v>
      </c>
      <c r="J7" s="32">
        <v>2014</v>
      </c>
      <c r="K7" s="32">
        <v>2015</v>
      </c>
      <c r="L7" s="32">
        <v>2016</v>
      </c>
      <c r="M7" s="32">
        <v>2017</v>
      </c>
      <c r="N7" s="32">
        <v>2018</v>
      </c>
      <c r="O7" s="32">
        <v>2019</v>
      </c>
      <c r="P7" s="32">
        <v>2020</v>
      </c>
      <c r="Q7" s="32">
        <v>2021</v>
      </c>
    </row>
    <row r="8" spans="2:17" ht="33" customHeight="1" x14ac:dyDescent="0.25">
      <c r="B8" s="189" t="s">
        <v>412</v>
      </c>
      <c r="C8" s="27">
        <v>2573533</v>
      </c>
      <c r="D8" s="27">
        <v>3139084</v>
      </c>
      <c r="E8" s="27">
        <v>3393315</v>
      </c>
      <c r="F8" s="27">
        <v>4056896</v>
      </c>
      <c r="G8" s="27">
        <v>4880034</v>
      </c>
      <c r="H8" s="27">
        <v>5682603</v>
      </c>
      <c r="I8" s="27">
        <v>6138191</v>
      </c>
      <c r="J8" s="27">
        <v>6597968</v>
      </c>
      <c r="K8" s="27">
        <v>7232812</v>
      </c>
      <c r="L8" s="27">
        <v>7113179</v>
      </c>
      <c r="M8" s="27">
        <v>7532645</v>
      </c>
      <c r="N8" s="27">
        <v>8114477</v>
      </c>
      <c r="O8" s="27">
        <v>8146861</v>
      </c>
      <c r="P8" s="27">
        <v>8041364</v>
      </c>
      <c r="Q8" s="27">
        <v>8204183</v>
      </c>
    </row>
    <row r="9" spans="2:17" ht="33" customHeight="1" x14ac:dyDescent="0.25">
      <c r="B9" s="189" t="s">
        <v>413</v>
      </c>
      <c r="C9" s="27">
        <v>215944</v>
      </c>
      <c r="D9" s="27">
        <v>250258</v>
      </c>
      <c r="E9" s="27">
        <v>247460</v>
      </c>
      <c r="F9" s="27">
        <v>285291</v>
      </c>
      <c r="G9" s="27">
        <v>354142</v>
      </c>
      <c r="H9" s="27">
        <v>370053</v>
      </c>
      <c r="I9" s="27">
        <v>423750</v>
      </c>
      <c r="J9" s="27">
        <v>360926</v>
      </c>
      <c r="K9" s="27">
        <v>335341</v>
      </c>
      <c r="L9" s="27">
        <v>312860</v>
      </c>
      <c r="M9" s="27">
        <v>344769</v>
      </c>
      <c r="N9" s="27">
        <v>324270</v>
      </c>
      <c r="O9" s="27">
        <v>276961</v>
      </c>
      <c r="P9" s="27">
        <v>291141</v>
      </c>
      <c r="Q9" s="27">
        <v>644918</v>
      </c>
    </row>
    <row r="10" spans="2:17" ht="33" customHeight="1" x14ac:dyDescent="0.25">
      <c r="B10" s="190" t="s">
        <v>556</v>
      </c>
      <c r="C10" s="51">
        <v>2789477</v>
      </c>
      <c r="D10" s="51">
        <v>3389342</v>
      </c>
      <c r="E10" s="51">
        <v>3640775</v>
      </c>
      <c r="F10" s="51">
        <v>4342187</v>
      </c>
      <c r="G10" s="51">
        <v>5234176</v>
      </c>
      <c r="H10" s="51">
        <v>6052656</v>
      </c>
      <c r="I10" s="51">
        <v>6561941</v>
      </c>
      <c r="J10" s="51">
        <v>6958894</v>
      </c>
      <c r="K10" s="51">
        <v>7568153</v>
      </c>
      <c r="L10" s="51">
        <v>7426039</v>
      </c>
      <c r="M10" s="51">
        <v>7877414</v>
      </c>
      <c r="N10" s="51">
        <v>8438747</v>
      </c>
      <c r="O10" s="51">
        <v>8423822</v>
      </c>
      <c r="P10" s="51">
        <v>8332505</v>
      </c>
      <c r="Q10" s="51">
        <v>8849101</v>
      </c>
    </row>
    <row r="11" spans="2:17" ht="33" customHeight="1" x14ac:dyDescent="0.25">
      <c r="B11" s="60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</row>
    <row r="12" spans="2:17" ht="33" customHeight="1" x14ac:dyDescent="0.25">
      <c r="B12" s="21" t="s">
        <v>1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</row>
    <row r="13" spans="2:17" ht="33" customHeight="1" x14ac:dyDescent="0.25">
      <c r="B13" s="32" t="s">
        <v>4</v>
      </c>
      <c r="C13" s="32">
        <v>2007</v>
      </c>
      <c r="D13" s="32">
        <v>2008</v>
      </c>
      <c r="E13" s="32">
        <v>2009</v>
      </c>
      <c r="F13" s="32">
        <v>2010</v>
      </c>
      <c r="G13" s="32">
        <v>2011</v>
      </c>
      <c r="H13" s="32">
        <v>2012</v>
      </c>
      <c r="I13" s="32">
        <v>2013</v>
      </c>
      <c r="J13" s="32">
        <v>2014</v>
      </c>
      <c r="K13" s="32">
        <v>2015</v>
      </c>
      <c r="L13" s="32">
        <v>2016</v>
      </c>
      <c r="M13" s="32">
        <v>2017</v>
      </c>
      <c r="N13" s="32">
        <v>2018</v>
      </c>
      <c r="O13" s="32">
        <v>2019</v>
      </c>
      <c r="P13" s="32">
        <v>2020</v>
      </c>
      <c r="Q13" s="32">
        <v>2021</v>
      </c>
    </row>
    <row r="14" spans="2:17" ht="33" customHeight="1" x14ac:dyDescent="0.25">
      <c r="B14" s="189" t="s">
        <v>412</v>
      </c>
      <c r="C14" s="27">
        <v>2573533</v>
      </c>
      <c r="D14" s="27">
        <v>3031005</v>
      </c>
      <c r="E14" s="27">
        <v>3162019</v>
      </c>
      <c r="F14" s="27">
        <v>3633418</v>
      </c>
      <c r="G14" s="27">
        <v>4251932</v>
      </c>
      <c r="H14" s="27">
        <v>4732171</v>
      </c>
      <c r="I14" s="27">
        <v>4856328</v>
      </c>
      <c r="J14" s="27">
        <v>5035999</v>
      </c>
      <c r="K14" s="27">
        <v>5433231</v>
      </c>
      <c r="L14" s="27">
        <v>5110107</v>
      </c>
      <c r="M14" s="27">
        <v>5127947</v>
      </c>
      <c r="N14" s="27">
        <v>5223919</v>
      </c>
      <c r="O14" s="27">
        <v>5379529</v>
      </c>
      <c r="P14" s="27">
        <v>4928310</v>
      </c>
      <c r="Q14" s="27">
        <v>5163237</v>
      </c>
    </row>
    <row r="15" spans="2:17" ht="33" customHeight="1" x14ac:dyDescent="0.25">
      <c r="B15" s="189" t="s">
        <v>413</v>
      </c>
      <c r="C15" s="27">
        <v>215944</v>
      </c>
      <c r="D15" s="27">
        <v>242592</v>
      </c>
      <c r="E15" s="27">
        <v>232247</v>
      </c>
      <c r="F15" s="27">
        <v>258142</v>
      </c>
      <c r="G15" s="27">
        <v>310624</v>
      </c>
      <c r="H15" s="27">
        <v>310665</v>
      </c>
      <c r="I15" s="27">
        <v>340753</v>
      </c>
      <c r="J15" s="27">
        <v>280358</v>
      </c>
      <c r="K15" s="27">
        <v>253235</v>
      </c>
      <c r="L15" s="27">
        <v>229792</v>
      </c>
      <c r="M15" s="27">
        <v>247900</v>
      </c>
      <c r="N15" s="27">
        <v>230008</v>
      </c>
      <c r="O15" s="27">
        <v>193603</v>
      </c>
      <c r="P15" s="27">
        <v>187201</v>
      </c>
      <c r="Q15" s="27">
        <v>186132</v>
      </c>
    </row>
    <row r="16" spans="2:17" ht="33" customHeight="1" x14ac:dyDescent="0.25">
      <c r="B16" s="190" t="s">
        <v>556</v>
      </c>
      <c r="C16" s="51">
        <v>2789477</v>
      </c>
      <c r="D16" s="51">
        <v>3273597</v>
      </c>
      <c r="E16" s="51">
        <v>3394266</v>
      </c>
      <c r="F16" s="51">
        <v>3891560</v>
      </c>
      <c r="G16" s="51">
        <v>4562556</v>
      </c>
      <c r="H16" s="51">
        <v>5042836</v>
      </c>
      <c r="I16" s="51">
        <v>5197081</v>
      </c>
      <c r="J16" s="51">
        <v>5316357</v>
      </c>
      <c r="K16" s="51">
        <v>5686466</v>
      </c>
      <c r="L16" s="51">
        <v>5339899</v>
      </c>
      <c r="M16" s="51">
        <v>5375847</v>
      </c>
      <c r="N16" s="51">
        <v>5453927</v>
      </c>
      <c r="O16" s="51">
        <v>5573132</v>
      </c>
      <c r="P16" s="51">
        <v>5115511</v>
      </c>
      <c r="Q16" s="51">
        <v>5349369</v>
      </c>
    </row>
    <row r="17" spans="2:17" ht="33" customHeight="1" x14ac:dyDescent="0.25">
      <c r="B17" s="19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</row>
    <row r="18" spans="2:17" ht="33" customHeight="1" x14ac:dyDescent="0.25">
      <c r="B18" s="468" t="s">
        <v>344</v>
      </c>
      <c r="C18" s="468"/>
      <c r="D18" s="468"/>
      <c r="E18" s="468"/>
      <c r="F18" s="468"/>
      <c r="G18" s="468"/>
      <c r="H18" s="468"/>
      <c r="I18" s="468"/>
      <c r="J18" s="468"/>
    </row>
    <row r="19" spans="2:17" ht="33" customHeight="1" x14ac:dyDescent="0.25">
      <c r="B19" s="161"/>
      <c r="C19" s="63"/>
      <c r="D19" s="63"/>
      <c r="E19" s="63"/>
      <c r="F19" s="63"/>
      <c r="G19" s="46"/>
      <c r="H19" s="46"/>
      <c r="I19" s="41"/>
      <c r="J19" s="41"/>
      <c r="K19" s="41"/>
      <c r="L19" s="41"/>
      <c r="M19" s="41"/>
      <c r="N19" s="41"/>
      <c r="O19" s="41"/>
      <c r="P19" s="41"/>
      <c r="Q19" s="41"/>
    </row>
    <row r="20" spans="2:17" ht="33" customHeight="1" x14ac:dyDescent="0.25">
      <c r="B20" s="267"/>
      <c r="C20" s="267"/>
      <c r="D20" s="267"/>
      <c r="E20" s="267"/>
      <c r="F20" s="269"/>
      <c r="G20" s="46"/>
      <c r="H20" s="46"/>
      <c r="I20" s="41"/>
      <c r="J20" s="41"/>
      <c r="K20" s="41"/>
      <c r="L20" s="41"/>
      <c r="M20" s="41"/>
      <c r="N20" s="41"/>
      <c r="O20" s="41"/>
      <c r="P20" s="41"/>
      <c r="Q20" s="41"/>
    </row>
    <row r="21" spans="2:17" ht="33" customHeight="1" x14ac:dyDescent="0.25">
      <c r="B21" s="267"/>
      <c r="C21" s="268">
        <f>+O7</f>
        <v>2019</v>
      </c>
      <c r="D21" s="268">
        <f>+Q7</f>
        <v>2021</v>
      </c>
      <c r="E21" s="268">
        <f>+C21</f>
        <v>2019</v>
      </c>
      <c r="F21" s="268">
        <f>+D21</f>
        <v>2021</v>
      </c>
      <c r="G21" s="273"/>
      <c r="H21" s="46"/>
      <c r="I21" s="41"/>
      <c r="J21" s="41"/>
      <c r="K21" s="41"/>
      <c r="L21" s="41"/>
      <c r="M21" s="41"/>
      <c r="N21" s="41"/>
      <c r="O21" s="41"/>
      <c r="P21" s="41"/>
      <c r="Q21" s="41"/>
    </row>
    <row r="22" spans="2:17" ht="33" customHeight="1" x14ac:dyDescent="0.25">
      <c r="B22" s="72" t="str">
        <f>+B8</f>
        <v xml:space="preserve">Consumo final efectivo de los hogares en salud </v>
      </c>
      <c r="C22" s="271">
        <f>+O8</f>
        <v>8146861</v>
      </c>
      <c r="D22" s="271">
        <f>+Q8</f>
        <v>8204183</v>
      </c>
      <c r="E22" s="73">
        <f>C22/$C$24</f>
        <v>0.96712169369200818</v>
      </c>
      <c r="F22" s="73">
        <f>D22/$D$24</f>
        <v>0.92712050636556187</v>
      </c>
      <c r="G22" s="273"/>
      <c r="H22" s="46"/>
      <c r="I22" s="41"/>
      <c r="J22" s="41"/>
      <c r="K22" s="41"/>
      <c r="L22" s="41"/>
      <c r="M22" s="41"/>
      <c r="N22" s="41"/>
      <c r="O22" s="41"/>
      <c r="P22" s="41"/>
      <c r="Q22" s="41"/>
    </row>
    <row r="23" spans="2:17" ht="33" customHeight="1" x14ac:dyDescent="0.25">
      <c r="B23" s="72" t="str">
        <f>+B9</f>
        <v xml:space="preserve">Consumo final efectivo del gobierno en salud </v>
      </c>
      <c r="C23" s="271">
        <f>+O9</f>
        <v>276961</v>
      </c>
      <c r="D23" s="271">
        <f>+Q9</f>
        <v>644918</v>
      </c>
      <c r="E23" s="73">
        <f>C23/$C$24</f>
        <v>3.2878306307991788E-2</v>
      </c>
      <c r="F23" s="73">
        <f>D23/$D$24</f>
        <v>7.2879493634438117E-2</v>
      </c>
      <c r="G23" s="273"/>
      <c r="H23" s="46"/>
      <c r="I23" s="41"/>
      <c r="J23" s="41"/>
      <c r="K23" s="41"/>
      <c r="L23" s="41"/>
      <c r="M23" s="41"/>
      <c r="N23" s="41"/>
      <c r="O23" s="41"/>
      <c r="P23" s="41"/>
      <c r="Q23" s="41"/>
    </row>
    <row r="24" spans="2:17" ht="33" customHeight="1" x14ac:dyDescent="0.25">
      <c r="B24" s="267" t="s">
        <v>6</v>
      </c>
      <c r="C24" s="271">
        <f>+O10</f>
        <v>8423822</v>
      </c>
      <c r="D24" s="271">
        <f>+Q10</f>
        <v>8849101</v>
      </c>
      <c r="E24" s="73">
        <f>SUM(E22:E23)</f>
        <v>1</v>
      </c>
      <c r="F24" s="73">
        <f>SUM(F22:F23)</f>
        <v>1</v>
      </c>
      <c r="G24" s="273"/>
      <c r="H24" s="46"/>
      <c r="I24" s="41"/>
      <c r="J24" s="41"/>
      <c r="K24" s="41"/>
      <c r="L24" s="41"/>
      <c r="M24" s="41"/>
      <c r="N24" s="41"/>
      <c r="O24" s="41"/>
      <c r="P24" s="41"/>
      <c r="Q24" s="41"/>
    </row>
    <row r="25" spans="2:17" ht="33" customHeight="1" x14ac:dyDescent="0.25">
      <c r="B25" s="161"/>
      <c r="C25" s="109">
        <f>+C24-O10</f>
        <v>0</v>
      </c>
      <c r="D25" s="109">
        <f>+D24-Q10</f>
        <v>0</v>
      </c>
      <c r="E25" s="63"/>
      <c r="F25" s="63"/>
      <c r="G25" s="46"/>
      <c r="H25" s="46"/>
      <c r="I25" s="41"/>
      <c r="J25" s="41"/>
      <c r="K25" s="41"/>
      <c r="L25" s="41"/>
      <c r="M25" s="41"/>
      <c r="N25" s="41"/>
      <c r="O25" s="41"/>
      <c r="P25" s="41"/>
      <c r="Q25" s="41"/>
    </row>
    <row r="26" spans="2:17" ht="33" customHeight="1" x14ac:dyDescent="0.25">
      <c r="B26" s="274"/>
      <c r="C26" s="50"/>
      <c r="D26" s="50"/>
      <c r="E26" s="50"/>
      <c r="F26" s="50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2:17" ht="33" customHeight="1" x14ac:dyDescent="0.25">
      <c r="B27" s="19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2:17" ht="33" customHeight="1" x14ac:dyDescent="0.25">
      <c r="B28" s="19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2:17" ht="33" customHeight="1" x14ac:dyDescent="0.25">
      <c r="B29" s="19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</row>
    <row r="30" spans="2:17" ht="33" customHeight="1" x14ac:dyDescent="0.25">
      <c r="B30" s="19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2:17" ht="33" customHeight="1" x14ac:dyDescent="0.25">
      <c r="B31" s="468" t="s">
        <v>277</v>
      </c>
      <c r="C31" s="468"/>
      <c r="D31" s="468"/>
      <c r="E31" s="468"/>
      <c r="F31" s="468"/>
      <c r="G31" s="468"/>
      <c r="H31" s="468"/>
      <c r="I31" s="468"/>
      <c r="J31" s="468"/>
    </row>
    <row r="32" spans="2:17" ht="33" customHeight="1" x14ac:dyDescent="0.25">
      <c r="B32" s="103"/>
      <c r="C32" s="46"/>
      <c r="D32" s="46"/>
      <c r="E32" s="46"/>
      <c r="F32" s="46"/>
      <c r="G32" s="46"/>
      <c r="H32" s="46"/>
      <c r="I32" s="46"/>
      <c r="J32" s="18"/>
    </row>
    <row r="33" spans="2:11" ht="33" customHeight="1" x14ac:dyDescent="0.25">
      <c r="B33" s="267"/>
      <c r="C33" s="267"/>
      <c r="D33" s="267"/>
      <c r="E33" s="267"/>
      <c r="F33" s="269"/>
      <c r="G33" s="63"/>
      <c r="H33" s="46"/>
      <c r="I33" s="275"/>
      <c r="J33" s="275"/>
      <c r="K33" s="272"/>
    </row>
    <row r="34" spans="2:11" ht="33" customHeight="1" x14ac:dyDescent="0.25">
      <c r="B34" s="267"/>
      <c r="C34" s="268">
        <f>+O13</f>
        <v>2019</v>
      </c>
      <c r="D34" s="268">
        <f>+Q13</f>
        <v>2021</v>
      </c>
      <c r="E34" s="268">
        <f>+C34</f>
        <v>2019</v>
      </c>
      <c r="F34" s="268">
        <f>+D34</f>
        <v>2021</v>
      </c>
      <c r="G34" s="85"/>
      <c r="H34" s="46"/>
      <c r="I34" s="275"/>
      <c r="J34" s="275"/>
      <c r="K34" s="272"/>
    </row>
    <row r="35" spans="2:11" ht="33" customHeight="1" x14ac:dyDescent="0.25">
      <c r="B35" s="72" t="str">
        <f>+B14</f>
        <v xml:space="preserve">Consumo final efectivo de los hogares en salud </v>
      </c>
      <c r="C35" s="271">
        <f>+O14</f>
        <v>5379529</v>
      </c>
      <c r="D35" s="271">
        <f>+Q14</f>
        <v>5163237</v>
      </c>
      <c r="E35" s="73">
        <f>C35/$C$37</f>
        <v>0.96526136470480151</v>
      </c>
      <c r="F35" s="73">
        <f>D35/$D$37</f>
        <v>0.96520486808818007</v>
      </c>
      <c r="G35" s="85"/>
      <c r="H35" s="46"/>
      <c r="I35" s="275"/>
      <c r="J35" s="275"/>
      <c r="K35" s="272"/>
    </row>
    <row r="36" spans="2:11" ht="33" customHeight="1" x14ac:dyDescent="0.25">
      <c r="B36" s="72" t="str">
        <f>+B15</f>
        <v xml:space="preserve">Consumo final efectivo del gobierno en salud </v>
      </c>
      <c r="C36" s="271">
        <f>+O15</f>
        <v>193603</v>
      </c>
      <c r="D36" s="268">
        <f t="shared" ref="D36:D37" si="0">+Q15</f>
        <v>186132</v>
      </c>
      <c r="E36" s="73">
        <f>C36/$C$37</f>
        <v>3.473863529519846E-2</v>
      </c>
      <c r="F36" s="73">
        <f>D36/$D$37</f>
        <v>3.4795131911819883E-2</v>
      </c>
      <c r="G36" s="85"/>
      <c r="H36" s="46"/>
      <c r="I36" s="275"/>
      <c r="J36" s="275"/>
      <c r="K36" s="272"/>
    </row>
    <row r="37" spans="2:11" ht="33" customHeight="1" x14ac:dyDescent="0.25">
      <c r="B37" s="267" t="s">
        <v>6</v>
      </c>
      <c r="C37" s="271">
        <f>+O16</f>
        <v>5573132</v>
      </c>
      <c r="D37" s="268">
        <f t="shared" si="0"/>
        <v>5349369</v>
      </c>
      <c r="E37" s="73">
        <f>SUM(E35:E36)</f>
        <v>1</v>
      </c>
      <c r="F37" s="73">
        <f>SUM(F35:F36)</f>
        <v>1</v>
      </c>
      <c r="G37" s="85"/>
      <c r="H37" s="46"/>
      <c r="I37" s="275"/>
      <c r="J37" s="275"/>
      <c r="K37" s="272"/>
    </row>
    <row r="38" spans="2:11" ht="33" customHeight="1" x14ac:dyDescent="0.25">
      <c r="B38" s="161"/>
      <c r="C38" s="109">
        <f>+C37-O16</f>
        <v>0</v>
      </c>
      <c r="D38" s="109">
        <f>+D37-Q16</f>
        <v>0</v>
      </c>
      <c r="E38" s="63"/>
      <c r="F38" s="63"/>
      <c r="G38" s="63"/>
      <c r="H38" s="46"/>
      <c r="I38" s="275"/>
      <c r="J38" s="275"/>
      <c r="K38" s="272"/>
    </row>
    <row r="39" spans="2:11" ht="33" customHeight="1" x14ac:dyDescent="0.25">
      <c r="B39" s="161"/>
      <c r="C39" s="63"/>
      <c r="D39" s="63"/>
      <c r="E39" s="63"/>
      <c r="F39" s="63"/>
      <c r="G39" s="63"/>
      <c r="H39" s="275"/>
      <c r="I39" s="275"/>
      <c r="J39" s="275"/>
      <c r="K39" s="272"/>
    </row>
    <row r="40" spans="2:11" ht="33" customHeight="1" x14ac:dyDescent="0.25">
      <c r="B40" s="103"/>
      <c r="C40" s="18"/>
      <c r="D40" s="18"/>
      <c r="E40" s="18"/>
      <c r="F40" s="18"/>
      <c r="G40" s="46"/>
      <c r="H40" s="46"/>
      <c r="I40" s="46"/>
      <c r="J40" s="18"/>
    </row>
    <row r="41" spans="2:11" ht="33" customHeight="1" x14ac:dyDescent="0.25">
      <c r="B41" s="103"/>
      <c r="C41" s="46"/>
      <c r="D41" s="46"/>
      <c r="E41" s="46"/>
      <c r="F41" s="46"/>
      <c r="G41" s="46"/>
      <c r="H41" s="46"/>
      <c r="I41" s="46"/>
      <c r="J41" s="18"/>
    </row>
    <row r="42" spans="2:11" ht="33" customHeight="1" x14ac:dyDescent="0.25">
      <c r="B42" s="103"/>
      <c r="C42" s="46"/>
      <c r="D42" s="46"/>
      <c r="E42" s="46"/>
      <c r="F42" s="46"/>
      <c r="G42" s="46"/>
      <c r="H42" s="46"/>
      <c r="I42" s="46"/>
      <c r="J42" s="18"/>
    </row>
    <row r="43" spans="2:11" ht="33" customHeight="1" x14ac:dyDescent="0.3">
      <c r="B43" s="106" t="s">
        <v>205</v>
      </c>
      <c r="C43" s="18"/>
      <c r="D43" s="18"/>
      <c r="E43" s="18"/>
      <c r="F43" s="18"/>
      <c r="G43" s="18"/>
      <c r="H43" s="18"/>
      <c r="I43" s="18"/>
      <c r="J43" s="270"/>
    </row>
    <row r="44" spans="2:11" ht="16.5" customHeight="1" x14ac:dyDescent="0.3">
      <c r="B44" s="106" t="s">
        <v>15</v>
      </c>
      <c r="C44" s="18"/>
      <c r="D44" s="18"/>
      <c r="E44" s="18"/>
      <c r="F44" s="18"/>
      <c r="G44" s="18"/>
      <c r="H44" s="18"/>
      <c r="I44" s="18"/>
      <c r="J44" s="18"/>
    </row>
    <row r="45" spans="2:11" ht="33" customHeight="1" x14ac:dyDescent="0.25">
      <c r="C45" s="33"/>
    </row>
    <row r="46" spans="2:11" ht="15" customHeight="1" x14ac:dyDescent="0.25">
      <c r="B46" s="107"/>
      <c r="C46" s="33"/>
    </row>
    <row r="47" spans="2:11" ht="15" customHeight="1" x14ac:dyDescent="0.25">
      <c r="B47" s="19"/>
      <c r="C47" s="33"/>
    </row>
    <row r="48" spans="2:11" ht="15" customHeight="1" x14ac:dyDescent="0.25">
      <c r="B48" s="19"/>
    </row>
  </sheetData>
  <mergeCells count="4">
    <mergeCell ref="B31:J31"/>
    <mergeCell ref="B4:Q4"/>
    <mergeCell ref="B3:Q3"/>
    <mergeCell ref="B18:J18"/>
  </mergeCells>
  <conditionalFormatting sqref="C38:E38">
    <cfRule type="cellIs" dxfId="12" priority="2" operator="notEqual">
      <formula>0</formula>
    </cfRule>
  </conditionalFormatting>
  <conditionalFormatting sqref="C25:E25">
    <cfRule type="cellIs" dxfId="11" priority="1" operator="notEqual">
      <formula>0</formula>
    </cfRule>
  </conditionalFormatting>
  <hyperlinks>
    <hyperlink ref="B2" location="Indice!A1" display="Índice"/>
    <hyperlink ref="Q2" location="'2.1.11'!A1" display="Siguiente"/>
    <hyperlink ref="P2" location="'2.1.9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showGridLines="0" zoomScale="70" zoomScaleNormal="70" zoomScaleSheetLayoutView="100" workbookViewId="0">
      <pane ySplit="5" topLeftCell="A6" activePane="bottomLeft" state="frozen"/>
      <selection activeCell="B14" sqref="B14:Q16"/>
      <selection pane="bottomLeft" activeCell="Q2" sqref="Q2"/>
    </sheetView>
  </sheetViews>
  <sheetFormatPr baseColWidth="10" defaultRowHeight="15" x14ac:dyDescent="0.25"/>
  <cols>
    <col min="1" max="1" width="5" customWidth="1"/>
    <col min="2" max="2" width="52.5703125" customWidth="1"/>
    <col min="3" max="17" width="15.85546875" customWidth="1"/>
  </cols>
  <sheetData>
    <row r="1" spans="1:17" ht="78" customHeight="1" x14ac:dyDescent="0.25"/>
    <row r="2" spans="1:17" ht="33" customHeight="1" x14ac:dyDescent="0.25">
      <c r="B2" s="52" t="s">
        <v>3</v>
      </c>
      <c r="P2" s="39" t="s">
        <v>279</v>
      </c>
      <c r="Q2" s="39" t="s">
        <v>280</v>
      </c>
    </row>
    <row r="3" spans="1:17" ht="33" customHeight="1" x14ac:dyDescent="0.25">
      <c r="B3" s="448" t="s">
        <v>155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1:17" ht="33" customHeight="1" x14ac:dyDescent="0.25">
      <c r="B4" s="470" t="s">
        <v>222</v>
      </c>
      <c r="C4" s="470"/>
      <c r="D4" s="470"/>
      <c r="E4" s="470"/>
      <c r="F4" s="470"/>
      <c r="G4" s="470"/>
      <c r="H4" s="470"/>
      <c r="I4" s="470"/>
      <c r="J4" s="470"/>
      <c r="K4" s="470"/>
      <c r="L4" s="470"/>
      <c r="M4" s="470"/>
      <c r="N4" s="470"/>
      <c r="O4" s="470"/>
      <c r="P4" s="470"/>
      <c r="Q4" s="470"/>
    </row>
    <row r="5" spans="1:17" ht="33" customHeight="1" x14ac:dyDescent="0.25"/>
    <row r="6" spans="1:17" ht="33" customHeight="1" x14ac:dyDescent="0.25">
      <c r="B6" s="21" t="s">
        <v>0</v>
      </c>
    </row>
    <row r="7" spans="1:17" ht="33" customHeight="1" x14ac:dyDescent="0.25">
      <c r="B7" s="32" t="s">
        <v>4</v>
      </c>
      <c r="C7" s="32">
        <v>2007</v>
      </c>
      <c r="D7" s="32">
        <v>2008</v>
      </c>
      <c r="E7" s="32">
        <v>2009</v>
      </c>
      <c r="F7" s="32">
        <v>2010</v>
      </c>
      <c r="G7" s="32">
        <v>2011</v>
      </c>
      <c r="H7" s="32">
        <v>2012</v>
      </c>
      <c r="I7" s="32">
        <v>2013</v>
      </c>
      <c r="J7" s="32">
        <v>2014</v>
      </c>
      <c r="K7" s="32">
        <v>2015</v>
      </c>
      <c r="L7" s="32">
        <v>2016</v>
      </c>
      <c r="M7" s="32">
        <v>2017</v>
      </c>
      <c r="N7" s="32">
        <v>2018</v>
      </c>
      <c r="O7" s="32">
        <v>2019</v>
      </c>
      <c r="P7" s="32">
        <v>2020</v>
      </c>
      <c r="Q7" s="32">
        <v>2021</v>
      </c>
    </row>
    <row r="8" spans="1:17" ht="39" customHeight="1" x14ac:dyDescent="0.25">
      <c r="B8" s="26" t="s">
        <v>557</v>
      </c>
      <c r="C8" s="27">
        <v>1662585</v>
      </c>
      <c r="D8" s="27">
        <v>1992454</v>
      </c>
      <c r="E8" s="27">
        <v>2038905</v>
      </c>
      <c r="F8" s="27">
        <v>2238171</v>
      </c>
      <c r="G8" s="27">
        <v>2666853</v>
      </c>
      <c r="H8" s="27">
        <v>2877790</v>
      </c>
      <c r="I8" s="27">
        <v>2736788</v>
      </c>
      <c r="J8" s="27">
        <v>2569353</v>
      </c>
      <c r="K8" s="27">
        <v>3061249</v>
      </c>
      <c r="L8" s="27">
        <v>2761646</v>
      </c>
      <c r="M8" s="27">
        <v>2889939</v>
      </c>
      <c r="N8" s="27">
        <v>2913077</v>
      </c>
      <c r="O8" s="27">
        <v>2976883</v>
      </c>
      <c r="P8" s="27">
        <v>3114659</v>
      </c>
      <c r="Q8" s="27">
        <v>3046804</v>
      </c>
    </row>
    <row r="9" spans="1:17" ht="39" customHeight="1" x14ac:dyDescent="0.25">
      <c r="B9" s="26" t="s">
        <v>558</v>
      </c>
      <c r="C9" s="27">
        <v>32490715</v>
      </c>
      <c r="D9" s="27">
        <v>37135853</v>
      </c>
      <c r="E9" s="27">
        <v>38133202</v>
      </c>
      <c r="F9" s="27">
        <v>43268658</v>
      </c>
      <c r="G9" s="27">
        <v>47807088</v>
      </c>
      <c r="H9" s="27">
        <v>52129361</v>
      </c>
      <c r="I9" s="202">
        <v>55993120</v>
      </c>
      <c r="J9" s="202">
        <v>59027137</v>
      </c>
      <c r="K9" s="202">
        <v>60114222</v>
      </c>
      <c r="L9" s="202">
        <v>58992137</v>
      </c>
      <c r="M9" s="202">
        <v>61629051</v>
      </c>
      <c r="N9" s="202">
        <v>63318710</v>
      </c>
      <c r="O9" s="202">
        <v>63596229</v>
      </c>
      <c r="P9" s="202">
        <v>58052791</v>
      </c>
      <c r="Q9" s="202">
        <v>64296581.1950363</v>
      </c>
    </row>
    <row r="10" spans="1:17" ht="45" customHeight="1" x14ac:dyDescent="0.25">
      <c r="B10" s="28" t="s">
        <v>559</v>
      </c>
      <c r="C10" s="276">
        <v>5.11710807226003E-2</v>
      </c>
      <c r="D10" s="276">
        <v>5.3653109839701299E-2</v>
      </c>
      <c r="E10" s="276">
        <v>5.3467972608227297E-2</v>
      </c>
      <c r="F10" s="276">
        <v>5.1727303398224199E-2</v>
      </c>
      <c r="G10" s="276">
        <v>5.5783631916673099E-2</v>
      </c>
      <c r="H10" s="276">
        <v>5.5204781811923599E-2</v>
      </c>
      <c r="I10" s="276">
        <v>4.8877219201216099E-2</v>
      </c>
      <c r="J10" s="276">
        <v>4.35283351113573E-2</v>
      </c>
      <c r="K10" s="276">
        <v>5.0923872889846303E-2</v>
      </c>
      <c r="L10" s="276">
        <v>4.68137982524688E-2</v>
      </c>
      <c r="M10" s="276">
        <v>4.6892479327647001E-2</v>
      </c>
      <c r="N10" s="276">
        <v>4.60065753076776E-2</v>
      </c>
      <c r="O10" s="276">
        <v>4.68091119050471E-2</v>
      </c>
      <c r="P10" s="276">
        <v>5.36521835789084E-2</v>
      </c>
      <c r="Q10" s="276">
        <v>4.7386718599514203E-2</v>
      </c>
    </row>
    <row r="11" spans="1:17" ht="33" customHeight="1" x14ac:dyDescent="0.25">
      <c r="A11" s="22"/>
    </row>
    <row r="12" spans="1:17" ht="33" customHeight="1" x14ac:dyDescent="0.25">
      <c r="B12" s="21" t="s">
        <v>1</v>
      </c>
    </row>
    <row r="13" spans="1:17" ht="33" customHeight="1" x14ac:dyDescent="0.25">
      <c r="B13" s="32" t="s">
        <v>4</v>
      </c>
      <c r="C13" s="32">
        <v>2007</v>
      </c>
      <c r="D13" s="32">
        <v>2008</v>
      </c>
      <c r="E13" s="32">
        <v>2009</v>
      </c>
      <c r="F13" s="32">
        <v>2010</v>
      </c>
      <c r="G13" s="32">
        <v>2011</v>
      </c>
      <c r="H13" s="32">
        <v>2012</v>
      </c>
      <c r="I13" s="32">
        <v>2013</v>
      </c>
      <c r="J13" s="32">
        <v>2014</v>
      </c>
      <c r="K13" s="32">
        <v>2015</v>
      </c>
      <c r="L13" s="32">
        <v>2016</v>
      </c>
      <c r="M13" s="32">
        <v>2017</v>
      </c>
      <c r="N13" s="32">
        <v>2018</v>
      </c>
      <c r="O13" s="32">
        <v>2019</v>
      </c>
      <c r="P13" s="32">
        <v>2020</v>
      </c>
      <c r="Q13" s="32">
        <v>2021</v>
      </c>
    </row>
    <row r="14" spans="1:17" ht="39.75" customHeight="1" x14ac:dyDescent="0.25">
      <c r="B14" s="26" t="s">
        <v>557</v>
      </c>
      <c r="C14" s="27">
        <v>1662585</v>
      </c>
      <c r="D14" s="27">
        <v>1941268</v>
      </c>
      <c r="E14" s="27">
        <v>1932100</v>
      </c>
      <c r="F14" s="27">
        <v>2077575</v>
      </c>
      <c r="G14" s="27">
        <v>2425742</v>
      </c>
      <c r="H14" s="27">
        <v>2531093</v>
      </c>
      <c r="I14" s="27">
        <v>2357366</v>
      </c>
      <c r="J14" s="27">
        <v>2199885</v>
      </c>
      <c r="K14" s="27">
        <v>2563775</v>
      </c>
      <c r="L14" s="27">
        <v>2235852</v>
      </c>
      <c r="M14" s="27">
        <v>2271165</v>
      </c>
      <c r="N14" s="27">
        <v>2221126</v>
      </c>
      <c r="O14" s="27">
        <v>2274623</v>
      </c>
      <c r="P14" s="27">
        <v>2308009</v>
      </c>
      <c r="Q14" s="27">
        <v>2249557</v>
      </c>
    </row>
    <row r="15" spans="1:17" ht="39.75" customHeight="1" x14ac:dyDescent="0.25">
      <c r="B15" s="26" t="s">
        <v>414</v>
      </c>
      <c r="C15" s="27">
        <v>32490715</v>
      </c>
      <c r="D15" s="27">
        <v>34270460</v>
      </c>
      <c r="E15" s="27">
        <v>33928670</v>
      </c>
      <c r="F15" s="27">
        <v>36683105</v>
      </c>
      <c r="G15" s="27">
        <v>38548037</v>
      </c>
      <c r="H15" s="27">
        <v>39693606</v>
      </c>
      <c r="I15" s="27">
        <v>41271119</v>
      </c>
      <c r="J15" s="27">
        <v>42402284</v>
      </c>
      <c r="K15" s="27">
        <v>42432382</v>
      </c>
      <c r="L15" s="27">
        <v>41456566</v>
      </c>
      <c r="M15" s="27">
        <v>42996353</v>
      </c>
      <c r="N15" s="27">
        <v>43878388</v>
      </c>
      <c r="O15" s="27">
        <v>43993185</v>
      </c>
      <c r="P15" s="27">
        <v>40408705</v>
      </c>
      <c r="Q15" s="27">
        <v>44537920.4077968</v>
      </c>
    </row>
    <row r="16" spans="1:17" ht="46.5" customHeight="1" x14ac:dyDescent="0.25">
      <c r="B16" s="28" t="s">
        <v>559</v>
      </c>
      <c r="C16" s="276">
        <v>5.11710807226003E-2</v>
      </c>
      <c r="D16" s="276">
        <v>5.66455192022517E-2</v>
      </c>
      <c r="E16" s="276">
        <v>5.6945939820216902E-2</v>
      </c>
      <c r="F16" s="276">
        <v>5.6635745529174802E-2</v>
      </c>
      <c r="G16" s="276">
        <v>6.2927769836892106E-2</v>
      </c>
      <c r="H16" s="276">
        <v>6.3765761165664805E-2</v>
      </c>
      <c r="I16" s="276">
        <v>5.7119023111537201E-2</v>
      </c>
      <c r="J16" s="276">
        <v>5.1881285451510099E-2</v>
      </c>
      <c r="K16" s="276">
        <v>6.04202469708158E-2</v>
      </c>
      <c r="L16" s="276">
        <v>5.3932397584498401E-2</v>
      </c>
      <c r="M16" s="276">
        <v>5.2822270763290102E-2</v>
      </c>
      <c r="N16" s="276">
        <v>5.0620045567763297E-2</v>
      </c>
      <c r="O16" s="276">
        <v>5.1703985515029201E-2</v>
      </c>
      <c r="P16" s="276">
        <v>5.7116628706611598E-2</v>
      </c>
      <c r="Q16" s="276">
        <v>5.0508801924352802E-2</v>
      </c>
    </row>
    <row r="17" spans="2:17" ht="46.5" customHeight="1" x14ac:dyDescent="0.25">
      <c r="B17" s="40"/>
      <c r="C17" s="278"/>
      <c r="D17" s="278"/>
      <c r="E17" s="278"/>
      <c r="F17" s="278"/>
      <c r="G17" s="278"/>
      <c r="H17" s="278"/>
      <c r="I17" s="278"/>
      <c r="J17" s="278"/>
      <c r="K17" s="278"/>
      <c r="L17" s="278"/>
      <c r="M17" s="278"/>
      <c r="N17" s="278"/>
      <c r="O17" s="278"/>
      <c r="P17" s="278"/>
      <c r="Q17" s="278"/>
    </row>
    <row r="18" spans="2:17" ht="33" customHeight="1" x14ac:dyDescent="0.25">
      <c r="B18" s="469" t="s">
        <v>345</v>
      </c>
      <c r="C18" s="469"/>
      <c r="D18" s="469"/>
      <c r="E18" s="469"/>
      <c r="F18" s="469"/>
      <c r="G18" s="469"/>
      <c r="H18" s="469"/>
      <c r="I18" s="469"/>
      <c r="J18" s="469"/>
      <c r="K18" s="469"/>
      <c r="L18" s="469"/>
      <c r="M18" s="469"/>
      <c r="N18" s="469"/>
    </row>
    <row r="19" spans="2:17" ht="46.5" customHeight="1" x14ac:dyDescent="0.25">
      <c r="B19" s="40"/>
      <c r="C19" s="278"/>
      <c r="D19" s="278"/>
      <c r="E19" s="278"/>
      <c r="F19" s="278"/>
      <c r="G19" s="278"/>
      <c r="H19" s="278"/>
      <c r="I19" s="278"/>
      <c r="J19" s="278"/>
      <c r="K19" s="278"/>
      <c r="L19" s="278"/>
      <c r="M19" s="278"/>
      <c r="N19" s="278"/>
      <c r="O19" s="278"/>
      <c r="P19" s="278"/>
      <c r="Q19" s="278"/>
    </row>
    <row r="20" spans="2:17" ht="46.5" customHeight="1" x14ac:dyDescent="0.25">
      <c r="B20" s="40"/>
      <c r="C20" s="278"/>
      <c r="D20" s="278"/>
      <c r="E20" s="278"/>
      <c r="F20" s="278"/>
      <c r="G20" s="278"/>
      <c r="H20" s="278"/>
      <c r="I20" s="278"/>
      <c r="J20" s="278"/>
      <c r="K20" s="278"/>
      <c r="L20" s="278"/>
      <c r="M20" s="278"/>
      <c r="N20" s="278"/>
      <c r="O20" s="278"/>
      <c r="P20" s="278"/>
      <c r="Q20" s="278"/>
    </row>
    <row r="21" spans="2:17" ht="46.5" customHeight="1" x14ac:dyDescent="0.25">
      <c r="B21" s="40"/>
      <c r="C21" s="278"/>
      <c r="D21" s="278"/>
      <c r="E21" s="278"/>
      <c r="F21" s="278"/>
      <c r="G21" s="278"/>
      <c r="H21" s="278"/>
      <c r="I21" s="278"/>
      <c r="J21" s="278"/>
      <c r="K21" s="278"/>
      <c r="L21" s="278"/>
      <c r="M21" s="278"/>
      <c r="N21" s="278"/>
      <c r="O21" s="278"/>
      <c r="P21" s="278"/>
      <c r="Q21" s="278"/>
    </row>
    <row r="22" spans="2:17" ht="46.5" customHeight="1" x14ac:dyDescent="0.25">
      <c r="B22" s="40"/>
      <c r="C22" s="278"/>
      <c r="D22" s="278"/>
      <c r="E22" s="278"/>
      <c r="F22" s="278"/>
      <c r="G22" s="278"/>
      <c r="H22" s="278"/>
      <c r="I22" s="278"/>
      <c r="J22" s="278"/>
      <c r="K22" s="278"/>
      <c r="L22" s="278"/>
      <c r="M22" s="278"/>
      <c r="N22" s="278"/>
      <c r="O22" s="278"/>
      <c r="P22" s="278"/>
      <c r="Q22" s="278"/>
    </row>
    <row r="23" spans="2:17" ht="46.5" customHeight="1" x14ac:dyDescent="0.25">
      <c r="B23" s="40"/>
      <c r="C23" s="278"/>
      <c r="D23" s="278"/>
      <c r="E23" s="278"/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</row>
    <row r="24" spans="2:17" ht="46.5" customHeight="1" x14ac:dyDescent="0.25">
      <c r="B24" s="40"/>
      <c r="C24" s="278"/>
      <c r="D24" s="278"/>
      <c r="E24" s="278"/>
      <c r="F24" s="278"/>
      <c r="G24" s="278"/>
      <c r="H24" s="278"/>
      <c r="I24" s="278"/>
      <c r="J24" s="278"/>
      <c r="K24" s="278"/>
      <c r="L24" s="278"/>
      <c r="M24" s="278"/>
      <c r="N24" s="278"/>
      <c r="O24" s="278"/>
      <c r="P24" s="278"/>
      <c r="Q24" s="278"/>
    </row>
    <row r="25" spans="2:17" ht="46.5" customHeight="1" x14ac:dyDescent="0.25">
      <c r="B25" s="40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278"/>
    </row>
    <row r="26" spans="2:17" ht="46.5" customHeight="1" x14ac:dyDescent="0.25">
      <c r="B26" s="40"/>
      <c r="C26" s="278"/>
      <c r="D26" s="278"/>
      <c r="E26" s="278"/>
      <c r="F26" s="278"/>
      <c r="G26" s="278"/>
      <c r="H26" s="278"/>
      <c r="I26" s="278"/>
      <c r="J26" s="278"/>
      <c r="K26" s="278"/>
      <c r="L26" s="278"/>
      <c r="M26" s="278"/>
      <c r="N26" s="278"/>
      <c r="O26" s="278"/>
      <c r="P26" s="278"/>
      <c r="Q26" s="278"/>
    </row>
    <row r="27" spans="2:17" ht="46.5" customHeight="1" x14ac:dyDescent="0.25">
      <c r="B27" s="40"/>
      <c r="C27" s="278"/>
      <c r="D27" s="278"/>
      <c r="E27" s="278"/>
      <c r="F27" s="278"/>
      <c r="G27" s="278"/>
      <c r="H27" s="278"/>
      <c r="I27" s="278"/>
      <c r="J27" s="278"/>
      <c r="K27" s="278"/>
      <c r="L27" s="278"/>
      <c r="M27" s="278"/>
      <c r="N27" s="278"/>
      <c r="O27" s="278"/>
      <c r="P27" s="278"/>
      <c r="Q27" s="278"/>
    </row>
    <row r="28" spans="2:17" ht="46.5" customHeight="1" x14ac:dyDescent="0.25">
      <c r="B28" s="40"/>
      <c r="C28" s="278"/>
      <c r="D28" s="278"/>
      <c r="E28" s="278"/>
      <c r="F28" s="278"/>
      <c r="G28" s="278"/>
      <c r="H28" s="278"/>
      <c r="I28" s="278"/>
      <c r="J28" s="278"/>
      <c r="K28" s="278"/>
      <c r="L28" s="278"/>
      <c r="M28" s="278"/>
      <c r="N28" s="278"/>
      <c r="O28" s="278"/>
      <c r="P28" s="278"/>
      <c r="Q28" s="278"/>
    </row>
    <row r="29" spans="2:17" ht="46.5" customHeight="1" x14ac:dyDescent="0.25">
      <c r="B29" s="40"/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278"/>
      <c r="P29" s="278"/>
      <c r="Q29" s="278"/>
    </row>
    <row r="30" spans="2:17" ht="33" customHeight="1" x14ac:dyDescent="0.25">
      <c r="B30" s="469" t="s">
        <v>293</v>
      </c>
      <c r="C30" s="469"/>
      <c r="D30" s="469"/>
      <c r="E30" s="469"/>
      <c r="F30" s="469"/>
      <c r="G30" s="469"/>
      <c r="H30" s="469"/>
      <c r="I30" s="469"/>
      <c r="J30" s="469"/>
      <c r="K30" s="469"/>
      <c r="L30" s="469"/>
      <c r="M30" s="469"/>
      <c r="N30" s="469"/>
    </row>
    <row r="31" spans="2:17" ht="33" customHeight="1" x14ac:dyDescent="0.25"/>
    <row r="32" spans="2:17" ht="33" customHeight="1" x14ac:dyDescent="0.25"/>
    <row r="33" spans="2:2" ht="33" customHeight="1" x14ac:dyDescent="0.25"/>
    <row r="34" spans="2:2" ht="33" customHeight="1" x14ac:dyDescent="0.25"/>
    <row r="35" spans="2:2" ht="33" customHeight="1" x14ac:dyDescent="0.25"/>
    <row r="36" spans="2:2" ht="33" customHeight="1" x14ac:dyDescent="0.25"/>
    <row r="37" spans="2:2" ht="33" customHeight="1" x14ac:dyDescent="0.25"/>
    <row r="38" spans="2:2" ht="33" customHeight="1" x14ac:dyDescent="0.25"/>
    <row r="39" spans="2:2" ht="33" customHeight="1" x14ac:dyDescent="0.25"/>
    <row r="40" spans="2:2" ht="33" customHeight="1" x14ac:dyDescent="0.25"/>
    <row r="41" spans="2:2" ht="33" customHeight="1" x14ac:dyDescent="0.25"/>
    <row r="42" spans="2:2" ht="33" customHeight="1" x14ac:dyDescent="0.25"/>
    <row r="43" spans="2:2" ht="33" customHeight="1" x14ac:dyDescent="0.25"/>
    <row r="44" spans="2:2" ht="33" customHeight="1" x14ac:dyDescent="0.25"/>
    <row r="45" spans="2:2" ht="15.75" customHeight="1" x14ac:dyDescent="0.3">
      <c r="B45" s="277" t="s">
        <v>278</v>
      </c>
    </row>
    <row r="46" spans="2:2" ht="15.75" customHeight="1" x14ac:dyDescent="0.3">
      <c r="B46" s="37" t="s">
        <v>270</v>
      </c>
    </row>
    <row r="47" spans="2:2" x14ac:dyDescent="0.25">
      <c r="B47" s="19" t="s">
        <v>14</v>
      </c>
    </row>
    <row r="49" spans="2:2" ht="15.75" customHeight="1" x14ac:dyDescent="0.3">
      <c r="B49" s="34"/>
    </row>
  </sheetData>
  <mergeCells count="4">
    <mergeCell ref="B30:N30"/>
    <mergeCell ref="B3:Q3"/>
    <mergeCell ref="B4:Q4"/>
    <mergeCell ref="B18:N18"/>
  </mergeCells>
  <hyperlinks>
    <hyperlink ref="B2" location="Indice!A1" display="Índice"/>
    <hyperlink ref="Q2" location="'2.1.12'!A1" display="Siguiente"/>
    <hyperlink ref="P2" location="'2.1.10'!A1" display="Anterior"/>
  </hyperlinks>
  <pageMargins left="0.92" right="0.70866141732283472" top="0.74803149606299213" bottom="0.74803149606299213" header="0.31496062992125984" footer="0.31496062992125984"/>
  <pageSetup paperSize="9" scale="79" orientation="portrait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5"/>
  <sheetViews>
    <sheetView showGridLines="0" zoomScale="70" zoomScaleNormal="70" zoomScaleSheetLayoutView="55" workbookViewId="0">
      <pane ySplit="5" topLeftCell="A6" activePane="bottomLeft" state="frozen"/>
      <selection pane="bottomLeft" activeCell="R2" sqref="R2"/>
    </sheetView>
  </sheetViews>
  <sheetFormatPr baseColWidth="10" defaultRowHeight="15" x14ac:dyDescent="0.25"/>
  <cols>
    <col min="1" max="1" width="5" customWidth="1"/>
    <col min="2" max="2" width="13.5703125" customWidth="1"/>
    <col min="3" max="3" width="61.28515625" customWidth="1"/>
    <col min="4" max="18" width="15.85546875" customWidth="1"/>
    <col min="19" max="21" width="15.7109375" customWidth="1"/>
  </cols>
  <sheetData>
    <row r="1" spans="2:18" ht="78" customHeight="1" x14ac:dyDescent="0.25"/>
    <row r="2" spans="2:18" ht="33" customHeight="1" x14ac:dyDescent="0.25">
      <c r="B2" s="283" t="s">
        <v>3</v>
      </c>
      <c r="Q2" s="39" t="s">
        <v>279</v>
      </c>
      <c r="R2" s="39" t="s">
        <v>280</v>
      </c>
    </row>
    <row r="3" spans="2:18" ht="33" customHeight="1" x14ac:dyDescent="0.25">
      <c r="B3" s="448" t="s">
        <v>156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  <c r="R3" s="448"/>
    </row>
    <row r="4" spans="2:18" ht="33" customHeight="1" x14ac:dyDescent="0.25">
      <c r="B4" s="450" t="s">
        <v>223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  <c r="R4" s="450"/>
    </row>
    <row r="5" spans="2:18" ht="33" customHeight="1" x14ac:dyDescent="0.25">
      <c r="B5" s="280"/>
      <c r="C5" s="280"/>
      <c r="D5" s="280"/>
      <c r="E5" s="280"/>
      <c r="F5" s="280"/>
      <c r="G5" s="280"/>
      <c r="H5" s="280"/>
      <c r="I5" s="280"/>
      <c r="K5" s="199"/>
    </row>
    <row r="6" spans="2:18" ht="33" customHeight="1" x14ac:dyDescent="0.25">
      <c r="B6" s="21" t="s">
        <v>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2:18" ht="33" customHeight="1" x14ac:dyDescent="0.25">
      <c r="B7" s="196" t="s">
        <v>10</v>
      </c>
      <c r="C7" s="196" t="s">
        <v>7</v>
      </c>
      <c r="D7" s="32">
        <v>2007</v>
      </c>
      <c r="E7" s="32">
        <v>2008</v>
      </c>
      <c r="F7" s="32">
        <v>2009</v>
      </c>
      <c r="G7" s="32">
        <v>2010</v>
      </c>
      <c r="H7" s="32">
        <v>2011</v>
      </c>
      <c r="I7" s="32">
        <v>2012</v>
      </c>
      <c r="J7" s="32">
        <v>2013</v>
      </c>
      <c r="K7" s="32">
        <v>2014</v>
      </c>
      <c r="L7" s="32">
        <v>2015</v>
      </c>
      <c r="M7" s="32">
        <v>2016</v>
      </c>
      <c r="N7" s="32">
        <v>2017</v>
      </c>
      <c r="O7" s="32">
        <v>2018</v>
      </c>
      <c r="P7" s="32">
        <v>2019</v>
      </c>
      <c r="Q7" s="32">
        <v>2020</v>
      </c>
      <c r="R7" s="32">
        <v>2021</v>
      </c>
    </row>
    <row r="8" spans="2:18" ht="33" customHeight="1" x14ac:dyDescent="0.25">
      <c r="B8" s="282"/>
      <c r="C8" s="286" t="s">
        <v>560</v>
      </c>
      <c r="D8" s="284">
        <v>702166</v>
      </c>
      <c r="E8" s="284">
        <v>835025</v>
      </c>
      <c r="F8" s="284">
        <v>864191</v>
      </c>
      <c r="G8" s="284">
        <v>914885</v>
      </c>
      <c r="H8" s="284">
        <v>1064233</v>
      </c>
      <c r="I8" s="284">
        <v>1204540</v>
      </c>
      <c r="J8" s="284">
        <v>1082434</v>
      </c>
      <c r="K8" s="284">
        <v>868528</v>
      </c>
      <c r="L8" s="284">
        <v>1187110</v>
      </c>
      <c r="M8" s="284">
        <v>1150352</v>
      </c>
      <c r="N8" s="284">
        <v>1210788</v>
      </c>
      <c r="O8" s="284">
        <v>1293596</v>
      </c>
      <c r="P8" s="284">
        <v>1349074</v>
      </c>
      <c r="Q8" s="284">
        <v>1323109</v>
      </c>
      <c r="R8" s="284">
        <v>1317956</v>
      </c>
    </row>
    <row r="9" spans="2:18" ht="33" customHeight="1" x14ac:dyDescent="0.25">
      <c r="B9" s="216" t="s">
        <v>497</v>
      </c>
      <c r="C9" s="125" t="s">
        <v>36</v>
      </c>
      <c r="D9" s="202">
        <v>8262</v>
      </c>
      <c r="E9" s="202">
        <v>4664</v>
      </c>
      <c r="F9" s="202">
        <v>6350</v>
      </c>
      <c r="G9" s="202">
        <v>5185</v>
      </c>
      <c r="H9" s="202">
        <v>7146</v>
      </c>
      <c r="I9" s="202">
        <v>7172</v>
      </c>
      <c r="J9" s="202">
        <v>7416</v>
      </c>
      <c r="K9" s="202">
        <v>2493</v>
      </c>
      <c r="L9" s="202">
        <v>832</v>
      </c>
      <c r="M9" s="202">
        <v>1057</v>
      </c>
      <c r="N9" s="202">
        <v>598</v>
      </c>
      <c r="O9" s="202">
        <v>2267</v>
      </c>
      <c r="P9" s="202">
        <v>2554</v>
      </c>
      <c r="Q9" s="202">
        <v>2456</v>
      </c>
      <c r="R9" s="202">
        <v>2888</v>
      </c>
    </row>
    <row r="10" spans="2:18" ht="33" customHeight="1" x14ac:dyDescent="0.25">
      <c r="B10" s="216" t="s">
        <v>502</v>
      </c>
      <c r="C10" s="125" t="s">
        <v>503</v>
      </c>
      <c r="D10" s="202">
        <v>715</v>
      </c>
      <c r="E10" s="202">
        <v>435</v>
      </c>
      <c r="F10" s="202">
        <v>83</v>
      </c>
      <c r="G10" s="202">
        <v>176</v>
      </c>
      <c r="H10" s="202">
        <v>154</v>
      </c>
      <c r="I10" s="202">
        <v>185</v>
      </c>
      <c r="J10" s="202">
        <v>71</v>
      </c>
      <c r="K10" s="202">
        <v>30</v>
      </c>
      <c r="L10" s="202">
        <v>0</v>
      </c>
      <c r="M10" s="202">
        <v>0</v>
      </c>
      <c r="N10" s="202">
        <v>0</v>
      </c>
      <c r="O10" s="202">
        <v>0</v>
      </c>
      <c r="P10" s="202">
        <v>29</v>
      </c>
      <c r="Q10" s="202">
        <v>87</v>
      </c>
      <c r="R10" s="202">
        <v>87</v>
      </c>
    </row>
    <row r="11" spans="2:18" ht="33" customHeight="1" x14ac:dyDescent="0.25">
      <c r="B11" s="216" t="s">
        <v>493</v>
      </c>
      <c r="C11" s="125" t="s">
        <v>494</v>
      </c>
      <c r="D11" s="202">
        <v>10279</v>
      </c>
      <c r="E11" s="202">
        <v>8301</v>
      </c>
      <c r="F11" s="202">
        <v>8279</v>
      </c>
      <c r="G11" s="202">
        <v>9744</v>
      </c>
      <c r="H11" s="202">
        <v>9708</v>
      </c>
      <c r="I11" s="202">
        <v>10361</v>
      </c>
      <c r="J11" s="202">
        <v>8298</v>
      </c>
      <c r="K11" s="202">
        <v>6452</v>
      </c>
      <c r="L11" s="202">
        <v>16184</v>
      </c>
      <c r="M11" s="202">
        <v>13536</v>
      </c>
      <c r="N11" s="202">
        <v>15840</v>
      </c>
      <c r="O11" s="202">
        <v>16955</v>
      </c>
      <c r="P11" s="202">
        <v>19299</v>
      </c>
      <c r="Q11" s="202">
        <v>19925</v>
      </c>
      <c r="R11" s="202">
        <v>22151</v>
      </c>
    </row>
    <row r="12" spans="2:18" ht="33" customHeight="1" x14ac:dyDescent="0.25">
      <c r="B12" s="216" t="s">
        <v>487</v>
      </c>
      <c r="C12" s="125" t="s">
        <v>488</v>
      </c>
      <c r="D12" s="202">
        <v>136684</v>
      </c>
      <c r="E12" s="202">
        <v>164501</v>
      </c>
      <c r="F12" s="202">
        <v>163586</v>
      </c>
      <c r="G12" s="202">
        <v>187009</v>
      </c>
      <c r="H12" s="202">
        <v>190490</v>
      </c>
      <c r="I12" s="202">
        <v>216191</v>
      </c>
      <c r="J12" s="202">
        <v>213549</v>
      </c>
      <c r="K12" s="202">
        <v>107605</v>
      </c>
      <c r="L12" s="202">
        <v>229782</v>
      </c>
      <c r="M12" s="202">
        <v>213022</v>
      </c>
      <c r="N12" s="202">
        <v>160996</v>
      </c>
      <c r="O12" s="202">
        <v>181636</v>
      </c>
      <c r="P12" s="202">
        <v>188021</v>
      </c>
      <c r="Q12" s="202">
        <v>302085</v>
      </c>
      <c r="R12" s="202">
        <v>218813</v>
      </c>
    </row>
    <row r="13" spans="2:18" ht="33" customHeight="1" x14ac:dyDescent="0.25">
      <c r="B13" s="216" t="s">
        <v>485</v>
      </c>
      <c r="C13" s="125" t="s">
        <v>486</v>
      </c>
      <c r="D13" s="202">
        <v>383676</v>
      </c>
      <c r="E13" s="202">
        <v>456420</v>
      </c>
      <c r="F13" s="202">
        <v>476196</v>
      </c>
      <c r="G13" s="202">
        <v>501664</v>
      </c>
      <c r="H13" s="202">
        <v>606985</v>
      </c>
      <c r="I13" s="202">
        <v>666502</v>
      </c>
      <c r="J13" s="202">
        <v>569358</v>
      </c>
      <c r="K13" s="202">
        <v>467501</v>
      </c>
      <c r="L13" s="202">
        <v>672276</v>
      </c>
      <c r="M13" s="202">
        <v>631600</v>
      </c>
      <c r="N13" s="202">
        <v>720412</v>
      </c>
      <c r="O13" s="202">
        <v>750568</v>
      </c>
      <c r="P13" s="202">
        <v>773859</v>
      </c>
      <c r="Q13" s="202">
        <v>579761</v>
      </c>
      <c r="R13" s="202">
        <v>572643</v>
      </c>
    </row>
    <row r="14" spans="2:18" ht="33" customHeight="1" x14ac:dyDescent="0.25">
      <c r="B14" s="216" t="s">
        <v>498</v>
      </c>
      <c r="C14" s="125" t="s">
        <v>499</v>
      </c>
      <c r="D14" s="202">
        <v>84111</v>
      </c>
      <c r="E14" s="202">
        <v>95196</v>
      </c>
      <c r="F14" s="202">
        <v>102017</v>
      </c>
      <c r="G14" s="202">
        <v>78499</v>
      </c>
      <c r="H14" s="202">
        <v>101176</v>
      </c>
      <c r="I14" s="202">
        <v>113085</v>
      </c>
      <c r="J14" s="202">
        <v>79378</v>
      </c>
      <c r="K14" s="202">
        <v>72617</v>
      </c>
      <c r="L14" s="202">
        <v>80634</v>
      </c>
      <c r="M14" s="202">
        <v>101846</v>
      </c>
      <c r="N14" s="202">
        <v>97113</v>
      </c>
      <c r="O14" s="202">
        <v>109425</v>
      </c>
      <c r="P14" s="202">
        <v>106285</v>
      </c>
      <c r="Q14" s="202">
        <v>74393</v>
      </c>
      <c r="R14" s="202">
        <v>82770</v>
      </c>
    </row>
    <row r="15" spans="2:18" ht="33" customHeight="1" x14ac:dyDescent="0.25">
      <c r="B15" s="216" t="s">
        <v>491</v>
      </c>
      <c r="C15" s="125" t="s">
        <v>492</v>
      </c>
      <c r="D15" s="202">
        <v>78439</v>
      </c>
      <c r="E15" s="202">
        <v>105508</v>
      </c>
      <c r="F15" s="202">
        <v>107680</v>
      </c>
      <c r="G15" s="202">
        <v>132608</v>
      </c>
      <c r="H15" s="202">
        <v>148574</v>
      </c>
      <c r="I15" s="202">
        <v>191044</v>
      </c>
      <c r="J15" s="202">
        <v>204364</v>
      </c>
      <c r="K15" s="202">
        <v>211830</v>
      </c>
      <c r="L15" s="202">
        <v>187402</v>
      </c>
      <c r="M15" s="202">
        <v>189291</v>
      </c>
      <c r="N15" s="202">
        <v>215829</v>
      </c>
      <c r="O15" s="202">
        <v>232745</v>
      </c>
      <c r="P15" s="202">
        <v>259027</v>
      </c>
      <c r="Q15" s="202">
        <v>344402</v>
      </c>
      <c r="R15" s="202">
        <v>418604</v>
      </c>
    </row>
    <row r="16" spans="2:18" ht="33" customHeight="1" x14ac:dyDescent="0.25">
      <c r="B16" s="282"/>
      <c r="C16" s="286" t="s">
        <v>561</v>
      </c>
      <c r="D16" s="284">
        <v>960419</v>
      </c>
      <c r="E16" s="284">
        <v>1157429</v>
      </c>
      <c r="F16" s="284">
        <v>1174714</v>
      </c>
      <c r="G16" s="284">
        <v>1323286</v>
      </c>
      <c r="H16" s="284">
        <v>1602620</v>
      </c>
      <c r="I16" s="284">
        <v>1673250</v>
      </c>
      <c r="J16" s="284">
        <v>1654354</v>
      </c>
      <c r="K16" s="284">
        <v>1700825</v>
      </c>
      <c r="L16" s="284">
        <v>1874139</v>
      </c>
      <c r="M16" s="284">
        <v>1611294</v>
      </c>
      <c r="N16" s="284">
        <v>1679151</v>
      </c>
      <c r="O16" s="284">
        <v>1619481</v>
      </c>
      <c r="P16" s="284">
        <v>1627809</v>
      </c>
      <c r="Q16" s="284">
        <v>1791550</v>
      </c>
      <c r="R16" s="284">
        <v>1728848</v>
      </c>
    </row>
    <row r="17" spans="2:18" ht="33" customHeight="1" x14ac:dyDescent="0.25">
      <c r="B17" s="216" t="s">
        <v>495</v>
      </c>
      <c r="C17" s="125" t="s">
        <v>496</v>
      </c>
      <c r="D17" s="202">
        <v>108446</v>
      </c>
      <c r="E17" s="202">
        <v>127906</v>
      </c>
      <c r="F17" s="202">
        <v>129880</v>
      </c>
      <c r="G17" s="202">
        <v>160231</v>
      </c>
      <c r="H17" s="202">
        <v>212195</v>
      </c>
      <c r="I17" s="202">
        <v>242068</v>
      </c>
      <c r="J17" s="202">
        <v>211475</v>
      </c>
      <c r="K17" s="202">
        <v>240981</v>
      </c>
      <c r="L17" s="202">
        <v>304348</v>
      </c>
      <c r="M17" s="202">
        <v>293714</v>
      </c>
      <c r="N17" s="202">
        <v>290593</v>
      </c>
      <c r="O17" s="202">
        <v>312474</v>
      </c>
      <c r="P17" s="202">
        <v>328940</v>
      </c>
      <c r="Q17" s="202">
        <v>435084</v>
      </c>
      <c r="R17" s="202">
        <v>303357</v>
      </c>
    </row>
    <row r="18" spans="2:18" ht="33" customHeight="1" x14ac:dyDescent="0.25">
      <c r="B18" s="216" t="s">
        <v>489</v>
      </c>
      <c r="C18" s="125" t="s">
        <v>490</v>
      </c>
      <c r="D18" s="202">
        <v>746012</v>
      </c>
      <c r="E18" s="202">
        <v>884715</v>
      </c>
      <c r="F18" s="202">
        <v>876846</v>
      </c>
      <c r="G18" s="202">
        <v>983993</v>
      </c>
      <c r="H18" s="202">
        <v>1157999</v>
      </c>
      <c r="I18" s="202">
        <v>1211143</v>
      </c>
      <c r="J18" s="202">
        <v>1213081</v>
      </c>
      <c r="K18" s="202">
        <v>1268270</v>
      </c>
      <c r="L18" s="202">
        <v>1381676</v>
      </c>
      <c r="M18" s="202">
        <v>1192297</v>
      </c>
      <c r="N18" s="202">
        <v>1216749</v>
      </c>
      <c r="O18" s="202">
        <v>1135683</v>
      </c>
      <c r="P18" s="202">
        <v>1132214</v>
      </c>
      <c r="Q18" s="202">
        <v>1223700</v>
      </c>
      <c r="R18" s="202">
        <v>1269408</v>
      </c>
    </row>
    <row r="19" spans="2:18" ht="33" customHeight="1" x14ac:dyDescent="0.25">
      <c r="B19" s="216" t="s">
        <v>500</v>
      </c>
      <c r="C19" s="125" t="s">
        <v>501</v>
      </c>
      <c r="D19" s="202">
        <v>105961</v>
      </c>
      <c r="E19" s="202">
        <v>144808</v>
      </c>
      <c r="F19" s="202">
        <v>167988</v>
      </c>
      <c r="G19" s="202">
        <v>179062</v>
      </c>
      <c r="H19" s="202">
        <v>232426</v>
      </c>
      <c r="I19" s="202">
        <v>220039</v>
      </c>
      <c r="J19" s="202">
        <v>229798</v>
      </c>
      <c r="K19" s="202">
        <v>191574</v>
      </c>
      <c r="L19" s="202">
        <v>188115</v>
      </c>
      <c r="M19" s="202">
        <v>125283</v>
      </c>
      <c r="N19" s="202">
        <v>171809</v>
      </c>
      <c r="O19" s="202">
        <v>171324</v>
      </c>
      <c r="P19" s="202">
        <v>166655</v>
      </c>
      <c r="Q19" s="202">
        <v>132766</v>
      </c>
      <c r="R19" s="202">
        <v>156083</v>
      </c>
    </row>
    <row r="20" spans="2:18" ht="33" customHeight="1" x14ac:dyDescent="0.25">
      <c r="B20" s="216" t="s">
        <v>504</v>
      </c>
      <c r="C20" s="125" t="s">
        <v>505</v>
      </c>
      <c r="D20" s="202">
        <v>0</v>
      </c>
      <c r="E20" s="202">
        <v>0</v>
      </c>
      <c r="F20" s="202">
        <v>0</v>
      </c>
      <c r="G20" s="202">
        <v>0</v>
      </c>
      <c r="H20" s="202">
        <v>0</v>
      </c>
      <c r="I20" s="202">
        <v>0</v>
      </c>
      <c r="J20" s="202">
        <v>0</v>
      </c>
      <c r="K20" s="202">
        <v>0</v>
      </c>
      <c r="L20" s="202">
        <v>0</v>
      </c>
      <c r="M20" s="202">
        <v>0</v>
      </c>
      <c r="N20" s="202">
        <v>0</v>
      </c>
      <c r="O20" s="202">
        <v>0</v>
      </c>
      <c r="P20" s="202">
        <v>0</v>
      </c>
      <c r="Q20" s="202">
        <v>0</v>
      </c>
      <c r="R20" s="202">
        <v>0</v>
      </c>
    </row>
    <row r="21" spans="2:18" ht="33" customHeight="1" x14ac:dyDescent="0.25">
      <c r="B21" s="216" t="s">
        <v>506</v>
      </c>
      <c r="C21" s="125" t="s">
        <v>507</v>
      </c>
      <c r="D21" s="202">
        <v>0</v>
      </c>
      <c r="E21" s="202">
        <v>0</v>
      </c>
      <c r="F21" s="202">
        <v>0</v>
      </c>
      <c r="G21" s="202">
        <v>0</v>
      </c>
      <c r="H21" s="202">
        <v>0</v>
      </c>
      <c r="I21" s="202">
        <v>0</v>
      </c>
      <c r="J21" s="202">
        <v>0</v>
      </c>
      <c r="K21" s="202">
        <v>0</v>
      </c>
      <c r="L21" s="202">
        <v>0</v>
      </c>
      <c r="M21" s="202">
        <v>0</v>
      </c>
      <c r="N21" s="202">
        <v>0</v>
      </c>
      <c r="O21" s="202">
        <v>0</v>
      </c>
      <c r="P21" s="202">
        <v>0</v>
      </c>
      <c r="Q21" s="202">
        <v>0</v>
      </c>
      <c r="R21" s="202">
        <v>0</v>
      </c>
    </row>
    <row r="22" spans="2:18" ht="33" customHeight="1" x14ac:dyDescent="0.25">
      <c r="B22" s="471" t="s">
        <v>448</v>
      </c>
      <c r="C22" s="471"/>
      <c r="D22" s="285">
        <v>1662585</v>
      </c>
      <c r="E22" s="285">
        <v>1992454</v>
      </c>
      <c r="F22" s="285">
        <v>2038905</v>
      </c>
      <c r="G22" s="285">
        <v>2238171</v>
      </c>
      <c r="H22" s="285">
        <v>2666853</v>
      </c>
      <c r="I22" s="285">
        <v>2877790</v>
      </c>
      <c r="J22" s="285">
        <v>2736788</v>
      </c>
      <c r="K22" s="285">
        <v>2569353</v>
      </c>
      <c r="L22" s="285">
        <v>3061249</v>
      </c>
      <c r="M22" s="285">
        <v>2761646</v>
      </c>
      <c r="N22" s="285">
        <v>2889939</v>
      </c>
      <c r="O22" s="285">
        <v>2913077</v>
      </c>
      <c r="P22" s="285">
        <v>2976883</v>
      </c>
      <c r="Q22" s="285">
        <v>3114659</v>
      </c>
      <c r="R22" s="285">
        <v>3046804</v>
      </c>
    </row>
    <row r="23" spans="2:18" ht="33" customHeight="1" x14ac:dyDescent="0.25">
      <c r="B23" s="280"/>
      <c r="C23" s="280"/>
      <c r="D23" s="280"/>
      <c r="E23" s="280"/>
      <c r="F23" s="280"/>
      <c r="G23" s="280"/>
      <c r="H23" s="280"/>
      <c r="I23" s="280"/>
      <c r="K23" s="199"/>
    </row>
    <row r="24" spans="2:18" ht="33" customHeight="1" x14ac:dyDescent="0.25">
      <c r="B24" s="21" t="s">
        <v>1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2:18" ht="33" customHeight="1" x14ac:dyDescent="0.25">
      <c r="B25" s="196" t="s">
        <v>10</v>
      </c>
      <c r="C25" s="196" t="s">
        <v>7</v>
      </c>
      <c r="D25" s="32">
        <v>2007</v>
      </c>
      <c r="E25" s="32">
        <v>2008</v>
      </c>
      <c r="F25" s="32">
        <v>2009</v>
      </c>
      <c r="G25" s="32">
        <v>2010</v>
      </c>
      <c r="H25" s="32">
        <v>2011</v>
      </c>
      <c r="I25" s="32">
        <v>2012</v>
      </c>
      <c r="J25" s="32">
        <v>2013</v>
      </c>
      <c r="K25" s="32">
        <v>2014</v>
      </c>
      <c r="L25" s="32">
        <v>2015</v>
      </c>
      <c r="M25" s="32">
        <v>2016</v>
      </c>
      <c r="N25" s="32">
        <v>2017</v>
      </c>
      <c r="O25" s="32">
        <v>2018</v>
      </c>
      <c r="P25" s="32">
        <v>2019</v>
      </c>
      <c r="Q25" s="32">
        <v>2020</v>
      </c>
      <c r="R25" s="32">
        <v>2021</v>
      </c>
    </row>
    <row r="26" spans="2:18" ht="33" customHeight="1" x14ac:dyDescent="0.25">
      <c r="B26" s="282"/>
      <c r="C26" s="286" t="s">
        <v>560</v>
      </c>
      <c r="D26" s="284">
        <v>702166</v>
      </c>
      <c r="E26" s="284">
        <v>789739</v>
      </c>
      <c r="F26" s="284">
        <v>764688</v>
      </c>
      <c r="G26" s="284">
        <v>763590</v>
      </c>
      <c r="H26" s="284">
        <v>852141</v>
      </c>
      <c r="I26" s="284">
        <v>918339</v>
      </c>
      <c r="J26" s="284">
        <v>785308</v>
      </c>
      <c r="K26" s="284">
        <v>593414</v>
      </c>
      <c r="L26" s="284">
        <v>791804</v>
      </c>
      <c r="M26" s="284">
        <v>734254</v>
      </c>
      <c r="N26" s="284">
        <v>750204</v>
      </c>
      <c r="O26" s="284">
        <v>769595</v>
      </c>
      <c r="P26" s="284">
        <v>825689</v>
      </c>
      <c r="Q26" s="284">
        <v>761369</v>
      </c>
      <c r="R26" s="284">
        <v>781215</v>
      </c>
    </row>
    <row r="27" spans="2:18" ht="33" customHeight="1" x14ac:dyDescent="0.25">
      <c r="B27" s="216" t="s">
        <v>497</v>
      </c>
      <c r="C27" s="125" t="s">
        <v>36</v>
      </c>
      <c r="D27" s="202">
        <v>8262</v>
      </c>
      <c r="E27" s="202">
        <v>4521</v>
      </c>
      <c r="F27" s="202">
        <v>5960</v>
      </c>
      <c r="G27" s="202">
        <v>4692</v>
      </c>
      <c r="H27" s="202">
        <v>6268</v>
      </c>
      <c r="I27" s="202">
        <v>6021</v>
      </c>
      <c r="J27" s="202">
        <v>5964</v>
      </c>
      <c r="K27" s="202">
        <v>1936</v>
      </c>
      <c r="L27" s="202">
        <v>629</v>
      </c>
      <c r="M27" s="202">
        <v>777</v>
      </c>
      <c r="N27" s="202">
        <v>430</v>
      </c>
      <c r="O27" s="202">
        <v>1609</v>
      </c>
      <c r="P27" s="202">
        <v>1786</v>
      </c>
      <c r="Q27" s="202">
        <v>1671</v>
      </c>
      <c r="R27" s="202">
        <v>1919</v>
      </c>
    </row>
    <row r="28" spans="2:18" ht="33" customHeight="1" x14ac:dyDescent="0.25">
      <c r="B28" s="216" t="s">
        <v>502</v>
      </c>
      <c r="C28" s="125" t="s">
        <v>503</v>
      </c>
      <c r="D28" s="202">
        <v>715</v>
      </c>
      <c r="E28" s="202">
        <v>422</v>
      </c>
      <c r="F28" s="202">
        <v>78</v>
      </c>
      <c r="G28" s="202">
        <v>159</v>
      </c>
      <c r="H28" s="202">
        <v>135</v>
      </c>
      <c r="I28" s="202">
        <v>155</v>
      </c>
      <c r="J28" s="202">
        <v>57</v>
      </c>
      <c r="K28" s="202">
        <v>23</v>
      </c>
      <c r="L28" s="202">
        <v>0</v>
      </c>
      <c r="M28" s="202">
        <v>0</v>
      </c>
      <c r="N28" s="202">
        <v>0</v>
      </c>
      <c r="O28" s="202">
        <v>0</v>
      </c>
      <c r="P28" s="202">
        <v>20</v>
      </c>
      <c r="Q28" s="202">
        <v>59</v>
      </c>
      <c r="R28" s="202">
        <v>58</v>
      </c>
    </row>
    <row r="29" spans="2:18" ht="33" customHeight="1" x14ac:dyDescent="0.25">
      <c r="B29" s="216" t="s">
        <v>493</v>
      </c>
      <c r="C29" s="125" t="s">
        <v>494</v>
      </c>
      <c r="D29" s="202">
        <v>10279</v>
      </c>
      <c r="E29" s="202">
        <v>8047</v>
      </c>
      <c r="F29" s="202">
        <v>7770</v>
      </c>
      <c r="G29" s="202">
        <v>8817</v>
      </c>
      <c r="H29" s="202">
        <v>8515</v>
      </c>
      <c r="I29" s="202">
        <v>8698</v>
      </c>
      <c r="J29" s="202">
        <v>6673</v>
      </c>
      <c r="K29" s="202">
        <v>5012</v>
      </c>
      <c r="L29" s="202">
        <v>12227</v>
      </c>
      <c r="M29" s="202">
        <v>9947</v>
      </c>
      <c r="N29" s="202">
        <v>11394</v>
      </c>
      <c r="O29" s="202">
        <v>12031</v>
      </c>
      <c r="P29" s="202">
        <v>13495</v>
      </c>
      <c r="Q29" s="202">
        <v>8417</v>
      </c>
      <c r="R29" s="202">
        <v>1374</v>
      </c>
    </row>
    <row r="30" spans="2:18" ht="33" customHeight="1" x14ac:dyDescent="0.25">
      <c r="B30" s="216" t="s">
        <v>487</v>
      </c>
      <c r="C30" s="125" t="s">
        <v>488</v>
      </c>
      <c r="D30" s="202">
        <v>136684</v>
      </c>
      <c r="E30" s="202">
        <v>158144</v>
      </c>
      <c r="F30" s="202">
        <v>154924</v>
      </c>
      <c r="G30" s="202">
        <v>170333</v>
      </c>
      <c r="H30" s="202">
        <v>165984</v>
      </c>
      <c r="I30" s="202">
        <v>181183</v>
      </c>
      <c r="J30" s="202">
        <v>166719</v>
      </c>
      <c r="K30" s="202">
        <v>81026</v>
      </c>
      <c r="L30" s="202">
        <v>169882</v>
      </c>
      <c r="M30" s="202">
        <v>148576</v>
      </c>
      <c r="N30" s="202">
        <v>105392</v>
      </c>
      <c r="O30" s="202">
        <v>110128</v>
      </c>
      <c r="P30" s="202">
        <v>114271</v>
      </c>
      <c r="Q30" s="202">
        <v>158518</v>
      </c>
      <c r="R30" s="202">
        <v>124310</v>
      </c>
    </row>
    <row r="31" spans="2:18" ht="33" customHeight="1" x14ac:dyDescent="0.25">
      <c r="B31" s="216" t="s">
        <v>485</v>
      </c>
      <c r="C31" s="125" t="s">
        <v>486</v>
      </c>
      <c r="D31" s="202">
        <v>383676</v>
      </c>
      <c r="E31" s="202">
        <v>427848</v>
      </c>
      <c r="F31" s="202">
        <v>407498</v>
      </c>
      <c r="G31" s="202">
        <v>399566</v>
      </c>
      <c r="H31" s="202">
        <v>470325</v>
      </c>
      <c r="I31" s="202">
        <v>490533</v>
      </c>
      <c r="J31" s="202">
        <v>392592</v>
      </c>
      <c r="K31" s="202">
        <v>297936</v>
      </c>
      <c r="L31" s="202">
        <v>421452</v>
      </c>
      <c r="M31" s="202">
        <v>377128</v>
      </c>
      <c r="N31" s="202">
        <v>420613</v>
      </c>
      <c r="O31" s="202">
        <v>417409</v>
      </c>
      <c r="P31" s="202">
        <v>451161</v>
      </c>
      <c r="Q31" s="202">
        <v>308837</v>
      </c>
      <c r="R31" s="202">
        <v>320464</v>
      </c>
    </row>
    <row r="32" spans="2:18" ht="33" customHeight="1" x14ac:dyDescent="0.25">
      <c r="B32" s="216" t="s">
        <v>498</v>
      </c>
      <c r="C32" s="125" t="s">
        <v>499</v>
      </c>
      <c r="D32" s="202">
        <v>84111</v>
      </c>
      <c r="E32" s="202">
        <v>88268</v>
      </c>
      <c r="F32" s="202">
        <v>86491</v>
      </c>
      <c r="G32" s="202">
        <v>60345</v>
      </c>
      <c r="H32" s="202">
        <v>75846</v>
      </c>
      <c r="I32" s="202">
        <v>80618</v>
      </c>
      <c r="J32" s="202">
        <v>53467</v>
      </c>
      <c r="K32" s="202">
        <v>45238</v>
      </c>
      <c r="L32" s="202">
        <v>47358</v>
      </c>
      <c r="M32" s="202">
        <v>57665</v>
      </c>
      <c r="N32" s="202">
        <v>53796</v>
      </c>
      <c r="O32" s="202">
        <v>58214</v>
      </c>
      <c r="P32" s="202">
        <v>57555</v>
      </c>
      <c r="Q32" s="202">
        <v>37807</v>
      </c>
      <c r="R32" s="202">
        <v>42095</v>
      </c>
    </row>
    <row r="33" spans="2:18" ht="33" customHeight="1" x14ac:dyDescent="0.25">
      <c r="B33" s="216" t="s">
        <v>491</v>
      </c>
      <c r="C33" s="125" t="s">
        <v>492</v>
      </c>
      <c r="D33" s="202">
        <v>78439</v>
      </c>
      <c r="E33" s="202">
        <v>102489</v>
      </c>
      <c r="F33" s="202">
        <v>101967</v>
      </c>
      <c r="G33" s="202">
        <v>119678</v>
      </c>
      <c r="H33" s="202">
        <v>125068</v>
      </c>
      <c r="I33" s="202">
        <v>151131</v>
      </c>
      <c r="J33" s="202">
        <v>159836</v>
      </c>
      <c r="K33" s="202">
        <v>162243</v>
      </c>
      <c r="L33" s="202">
        <v>140256</v>
      </c>
      <c r="M33" s="202">
        <v>140161</v>
      </c>
      <c r="N33" s="202">
        <v>158579</v>
      </c>
      <c r="O33" s="202">
        <v>170204</v>
      </c>
      <c r="P33" s="202">
        <v>187401</v>
      </c>
      <c r="Q33" s="202">
        <v>246060</v>
      </c>
      <c r="R33" s="202">
        <v>290995</v>
      </c>
    </row>
    <row r="34" spans="2:18" ht="33" customHeight="1" x14ac:dyDescent="0.25">
      <c r="B34" s="282"/>
      <c r="C34" s="286" t="s">
        <v>561</v>
      </c>
      <c r="D34" s="284">
        <v>960419</v>
      </c>
      <c r="E34" s="284">
        <v>1151529</v>
      </c>
      <c r="F34" s="284">
        <v>1167412</v>
      </c>
      <c r="G34" s="284">
        <v>1313985</v>
      </c>
      <c r="H34" s="284">
        <v>1573601</v>
      </c>
      <c r="I34" s="284">
        <v>1612754</v>
      </c>
      <c r="J34" s="284">
        <v>1572058</v>
      </c>
      <c r="K34" s="284">
        <v>1606471</v>
      </c>
      <c r="L34" s="284">
        <v>1771971</v>
      </c>
      <c r="M34" s="284">
        <v>1501598</v>
      </c>
      <c r="N34" s="284">
        <v>1520961</v>
      </c>
      <c r="O34" s="284">
        <v>1451531</v>
      </c>
      <c r="P34" s="284">
        <v>1448934</v>
      </c>
      <c r="Q34" s="284">
        <v>1546640</v>
      </c>
      <c r="R34" s="284">
        <v>1468342</v>
      </c>
    </row>
    <row r="35" spans="2:18" ht="33" customHeight="1" x14ac:dyDescent="0.25">
      <c r="B35" s="216" t="s">
        <v>495</v>
      </c>
      <c r="C35" s="125" t="s">
        <v>496</v>
      </c>
      <c r="D35" s="202">
        <v>108446</v>
      </c>
      <c r="E35" s="202">
        <v>123988</v>
      </c>
      <c r="F35" s="202">
        <v>121895</v>
      </c>
      <c r="G35" s="202">
        <v>144984</v>
      </c>
      <c r="H35" s="202">
        <v>186120</v>
      </c>
      <c r="I35" s="202">
        <v>203219</v>
      </c>
      <c r="J35" s="202">
        <v>170056</v>
      </c>
      <c r="K35" s="202">
        <v>187187</v>
      </c>
      <c r="L35" s="202">
        <v>237817</v>
      </c>
      <c r="M35" s="202">
        <v>231315</v>
      </c>
      <c r="N35" s="202">
        <v>234012</v>
      </c>
      <c r="O35" s="202">
        <v>251638</v>
      </c>
      <c r="P35" s="202">
        <v>268287</v>
      </c>
      <c r="Q35" s="202">
        <v>346684</v>
      </c>
      <c r="R35" s="202">
        <v>236903</v>
      </c>
    </row>
    <row r="36" spans="2:18" ht="33" customHeight="1" x14ac:dyDescent="0.25">
      <c r="B36" s="216" t="s">
        <v>489</v>
      </c>
      <c r="C36" s="125" t="s">
        <v>490</v>
      </c>
      <c r="D36" s="202">
        <v>746012</v>
      </c>
      <c r="E36" s="202">
        <v>885750</v>
      </c>
      <c r="F36" s="202">
        <v>884726</v>
      </c>
      <c r="G36" s="202">
        <v>999711</v>
      </c>
      <c r="H36" s="202">
        <v>1176180</v>
      </c>
      <c r="I36" s="202">
        <v>1216127</v>
      </c>
      <c r="J36" s="202">
        <v>1206835</v>
      </c>
      <c r="K36" s="202">
        <v>1264308</v>
      </c>
      <c r="L36" s="202">
        <v>1387747</v>
      </c>
      <c r="M36" s="202">
        <v>1175193</v>
      </c>
      <c r="N36" s="202">
        <v>1154398</v>
      </c>
      <c r="O36" s="202">
        <v>1066898</v>
      </c>
      <c r="P36" s="202">
        <v>1050884</v>
      </c>
      <c r="Q36" s="202">
        <v>1098594</v>
      </c>
      <c r="R36" s="202">
        <v>1111077</v>
      </c>
    </row>
    <row r="37" spans="2:18" ht="33" customHeight="1" x14ac:dyDescent="0.25">
      <c r="B37" s="216" t="s">
        <v>500</v>
      </c>
      <c r="C37" s="125" t="s">
        <v>501</v>
      </c>
      <c r="D37" s="202">
        <v>105961</v>
      </c>
      <c r="E37" s="202">
        <v>141791</v>
      </c>
      <c r="F37" s="202">
        <v>160791</v>
      </c>
      <c r="G37" s="202">
        <v>169290</v>
      </c>
      <c r="H37" s="202">
        <v>211301</v>
      </c>
      <c r="I37" s="202">
        <v>193408</v>
      </c>
      <c r="J37" s="202">
        <v>195167</v>
      </c>
      <c r="K37" s="202">
        <v>154976</v>
      </c>
      <c r="L37" s="202">
        <v>146407</v>
      </c>
      <c r="M37" s="202">
        <v>95090</v>
      </c>
      <c r="N37" s="202">
        <v>132551</v>
      </c>
      <c r="O37" s="202">
        <v>132995</v>
      </c>
      <c r="P37" s="202">
        <v>129763</v>
      </c>
      <c r="Q37" s="202">
        <v>101362</v>
      </c>
      <c r="R37" s="202">
        <v>120362</v>
      </c>
    </row>
    <row r="38" spans="2:18" ht="33" customHeight="1" x14ac:dyDescent="0.25">
      <c r="B38" s="216" t="s">
        <v>504</v>
      </c>
      <c r="C38" s="125" t="s">
        <v>505</v>
      </c>
      <c r="D38" s="202">
        <v>0</v>
      </c>
      <c r="E38" s="202">
        <v>0</v>
      </c>
      <c r="F38" s="202">
        <v>0</v>
      </c>
      <c r="G38" s="202">
        <v>0</v>
      </c>
      <c r="H38" s="202">
        <v>0</v>
      </c>
      <c r="I38" s="202">
        <v>0</v>
      </c>
      <c r="J38" s="202">
        <v>0</v>
      </c>
      <c r="K38" s="202">
        <v>0</v>
      </c>
      <c r="L38" s="202">
        <v>0</v>
      </c>
      <c r="M38" s="202">
        <v>0</v>
      </c>
      <c r="N38" s="202">
        <v>0</v>
      </c>
      <c r="O38" s="202">
        <v>0</v>
      </c>
      <c r="P38" s="202">
        <v>0</v>
      </c>
      <c r="Q38" s="202">
        <v>0</v>
      </c>
      <c r="R38" s="202">
        <v>0</v>
      </c>
    </row>
    <row r="39" spans="2:18" ht="33" customHeight="1" x14ac:dyDescent="0.25">
      <c r="B39" s="216" t="s">
        <v>506</v>
      </c>
      <c r="C39" s="125" t="s">
        <v>507</v>
      </c>
      <c r="D39" s="202">
        <v>0</v>
      </c>
      <c r="E39" s="202">
        <v>0</v>
      </c>
      <c r="F39" s="202">
        <v>0</v>
      </c>
      <c r="G39" s="202">
        <v>0</v>
      </c>
      <c r="H39" s="202">
        <v>0</v>
      </c>
      <c r="I39" s="202">
        <v>0</v>
      </c>
      <c r="J39" s="202">
        <v>0</v>
      </c>
      <c r="K39" s="202">
        <v>0</v>
      </c>
      <c r="L39" s="202">
        <v>0</v>
      </c>
      <c r="M39" s="202">
        <v>0</v>
      </c>
      <c r="N39" s="202">
        <v>0</v>
      </c>
      <c r="O39" s="202">
        <v>0</v>
      </c>
      <c r="P39" s="202">
        <v>0</v>
      </c>
      <c r="Q39" s="202">
        <v>0</v>
      </c>
      <c r="R39" s="202">
        <v>0</v>
      </c>
    </row>
    <row r="40" spans="2:18" ht="33" customHeight="1" x14ac:dyDescent="0.25">
      <c r="B40" s="471" t="s">
        <v>448</v>
      </c>
      <c r="C40" s="471"/>
      <c r="D40" s="285">
        <v>1662585</v>
      </c>
      <c r="E40" s="285">
        <v>1941268</v>
      </c>
      <c r="F40" s="285">
        <v>1932100</v>
      </c>
      <c r="G40" s="285">
        <v>2077575</v>
      </c>
      <c r="H40" s="285">
        <v>2425742</v>
      </c>
      <c r="I40" s="285">
        <v>2531093</v>
      </c>
      <c r="J40" s="285">
        <v>2357366</v>
      </c>
      <c r="K40" s="285">
        <v>2199885</v>
      </c>
      <c r="L40" s="285">
        <v>2563775</v>
      </c>
      <c r="M40" s="285">
        <v>2235852</v>
      </c>
      <c r="N40" s="285">
        <v>2271165</v>
      </c>
      <c r="O40" s="285">
        <v>2221126</v>
      </c>
      <c r="P40" s="285">
        <v>2274623</v>
      </c>
      <c r="Q40" s="285">
        <v>2308009</v>
      </c>
      <c r="R40" s="285">
        <v>2249557</v>
      </c>
    </row>
    <row r="41" spans="2:18" ht="33" customHeight="1" x14ac:dyDescent="0.25">
      <c r="B41" s="287"/>
      <c r="C41" s="287"/>
      <c r="D41" s="288"/>
      <c r="E41" s="288"/>
      <c r="F41" s="288"/>
      <c r="G41" s="288"/>
      <c r="H41" s="288"/>
      <c r="I41" s="288"/>
      <c r="J41" s="288"/>
      <c r="K41" s="288"/>
      <c r="L41" s="288"/>
      <c r="M41" s="288"/>
      <c r="N41" s="288"/>
      <c r="O41" s="288"/>
      <c r="P41" s="288"/>
      <c r="Q41" s="288"/>
      <c r="R41" s="288"/>
    </row>
    <row r="42" spans="2:18" ht="33" customHeight="1" x14ac:dyDescent="0.25">
      <c r="B42" s="449" t="s">
        <v>346</v>
      </c>
      <c r="C42" s="449"/>
      <c r="D42" s="449"/>
      <c r="E42" s="449"/>
      <c r="F42" s="449"/>
      <c r="G42" s="449"/>
      <c r="H42" s="449"/>
      <c r="I42" s="449"/>
      <c r="J42" s="449"/>
      <c r="K42" s="449"/>
      <c r="L42" s="449"/>
    </row>
    <row r="43" spans="2:18" ht="33" customHeight="1" x14ac:dyDescent="0.25">
      <c r="B43" s="287"/>
      <c r="C43" s="287"/>
      <c r="D43" s="288"/>
      <c r="E43" s="288"/>
      <c r="F43" s="288"/>
      <c r="G43" s="288"/>
      <c r="H43" s="288"/>
      <c r="I43" s="288"/>
      <c r="J43" s="288"/>
      <c r="K43" s="288"/>
      <c r="L43" s="288"/>
      <c r="M43" s="288"/>
      <c r="N43" s="288"/>
      <c r="O43" s="288"/>
      <c r="P43" s="288"/>
      <c r="Q43" s="288"/>
      <c r="R43" s="288"/>
    </row>
    <row r="44" spans="2:18" ht="33" customHeight="1" x14ac:dyDescent="0.25">
      <c r="B44" s="287"/>
      <c r="C44" s="287"/>
      <c r="D44" s="288"/>
      <c r="E44" s="288"/>
      <c r="F44" s="288"/>
      <c r="G44" s="288"/>
      <c r="H44" s="288"/>
      <c r="I44" s="288"/>
      <c r="J44" s="288"/>
      <c r="K44" s="288"/>
      <c r="L44" s="288"/>
      <c r="M44" s="288"/>
      <c r="N44" s="288"/>
      <c r="O44" s="288"/>
      <c r="P44" s="288"/>
      <c r="Q44" s="288"/>
      <c r="R44" s="288"/>
    </row>
    <row r="45" spans="2:18" ht="33" customHeight="1" x14ac:dyDescent="0.25">
      <c r="B45" s="287"/>
      <c r="C45" s="287"/>
      <c r="D45" s="288"/>
      <c r="E45" s="288"/>
      <c r="F45" s="288"/>
      <c r="G45" s="288"/>
      <c r="H45" s="288"/>
      <c r="I45" s="288"/>
      <c r="J45" s="288"/>
      <c r="K45" s="288"/>
      <c r="L45" s="288"/>
      <c r="M45" s="288"/>
      <c r="N45" s="288"/>
      <c r="O45" s="288"/>
      <c r="P45" s="288"/>
      <c r="Q45" s="288"/>
      <c r="R45" s="288"/>
    </row>
    <row r="46" spans="2:18" ht="33" customHeight="1" x14ac:dyDescent="0.25">
      <c r="B46" s="287"/>
      <c r="C46" s="287"/>
      <c r="D46" s="288"/>
      <c r="E46" s="288"/>
      <c r="F46" s="288"/>
      <c r="G46" s="288"/>
      <c r="H46" s="288"/>
      <c r="I46" s="288"/>
      <c r="J46" s="288"/>
      <c r="K46" s="288"/>
      <c r="L46" s="288"/>
      <c r="M46" s="288"/>
      <c r="N46" s="288"/>
      <c r="O46" s="288"/>
      <c r="P46" s="288"/>
      <c r="Q46" s="288"/>
      <c r="R46" s="288"/>
    </row>
    <row r="47" spans="2:18" ht="33" customHeight="1" x14ac:dyDescent="0.25">
      <c r="B47" s="287"/>
      <c r="C47" s="287"/>
      <c r="D47" s="288"/>
      <c r="E47" s="288"/>
      <c r="F47" s="288"/>
      <c r="G47" s="288"/>
      <c r="H47" s="288"/>
      <c r="I47" s="288"/>
      <c r="J47" s="288"/>
      <c r="K47" s="288"/>
      <c r="L47" s="288"/>
      <c r="M47" s="288"/>
      <c r="N47" s="288"/>
      <c r="O47" s="288"/>
      <c r="P47" s="288"/>
      <c r="Q47" s="288"/>
      <c r="R47" s="288"/>
    </row>
    <row r="48" spans="2:18" ht="33" customHeight="1" x14ac:dyDescent="0.25">
      <c r="B48" s="287"/>
      <c r="C48" s="287"/>
      <c r="D48" s="288"/>
      <c r="E48" s="288"/>
      <c r="F48" s="288"/>
      <c r="G48" s="288"/>
      <c r="H48" s="288"/>
      <c r="I48" s="288"/>
      <c r="J48" s="288"/>
      <c r="K48" s="288"/>
      <c r="L48" s="288"/>
      <c r="M48" s="288"/>
      <c r="N48" s="288"/>
      <c r="O48" s="288"/>
      <c r="P48" s="288"/>
      <c r="Q48" s="288"/>
      <c r="R48" s="288"/>
    </row>
    <row r="49" spans="2:18" ht="33" customHeight="1" x14ac:dyDescent="0.25">
      <c r="B49" s="287"/>
      <c r="C49" s="287"/>
      <c r="D49" s="288"/>
      <c r="E49" s="288"/>
      <c r="F49" s="288"/>
      <c r="G49" s="288"/>
      <c r="H49" s="288"/>
      <c r="I49" s="288"/>
      <c r="J49" s="288"/>
      <c r="K49" s="288"/>
      <c r="L49" s="288"/>
      <c r="M49" s="288"/>
      <c r="N49" s="288"/>
      <c r="O49" s="288"/>
      <c r="P49" s="288"/>
      <c r="Q49" s="288"/>
      <c r="R49" s="288"/>
    </row>
    <row r="50" spans="2:18" ht="33" customHeight="1" x14ac:dyDescent="0.25">
      <c r="B50" s="287"/>
      <c r="C50" s="287"/>
      <c r="D50" s="288"/>
      <c r="E50" s="288"/>
      <c r="F50" s="288"/>
      <c r="G50" s="288"/>
      <c r="H50" s="288"/>
      <c r="I50" s="288"/>
      <c r="J50" s="288"/>
      <c r="K50" s="288"/>
      <c r="L50" s="288"/>
      <c r="M50" s="288"/>
      <c r="N50" s="288"/>
      <c r="O50" s="288"/>
      <c r="P50" s="288"/>
      <c r="Q50" s="288"/>
      <c r="R50" s="288"/>
    </row>
    <row r="51" spans="2:18" ht="33" customHeight="1" x14ac:dyDescent="0.25">
      <c r="B51" s="287"/>
      <c r="C51" s="287"/>
      <c r="D51" s="288"/>
      <c r="E51" s="288"/>
      <c r="F51" s="288"/>
      <c r="G51" s="288"/>
      <c r="H51" s="288"/>
      <c r="I51" s="288"/>
      <c r="J51" s="288"/>
      <c r="K51" s="288"/>
      <c r="L51" s="288"/>
      <c r="M51" s="288"/>
      <c r="N51" s="288"/>
      <c r="O51" s="288"/>
      <c r="P51" s="288"/>
      <c r="Q51" s="288"/>
      <c r="R51" s="288"/>
    </row>
    <row r="52" spans="2:18" ht="33" customHeight="1" x14ac:dyDescent="0.25">
      <c r="B52" s="287"/>
      <c r="C52" s="287"/>
      <c r="D52" s="288"/>
      <c r="E52" s="288"/>
      <c r="F52" s="288"/>
      <c r="G52" s="288"/>
      <c r="H52" s="288"/>
      <c r="I52" s="288"/>
      <c r="J52" s="288"/>
      <c r="K52" s="288"/>
      <c r="L52" s="288"/>
      <c r="M52" s="288"/>
      <c r="N52" s="288"/>
      <c r="O52" s="288"/>
      <c r="P52" s="288"/>
      <c r="Q52" s="288"/>
      <c r="R52" s="288"/>
    </row>
    <row r="53" spans="2:18" ht="33" customHeight="1" x14ac:dyDescent="0.25">
      <c r="B53" s="287"/>
      <c r="C53" s="287"/>
      <c r="D53" s="288"/>
      <c r="E53" s="288"/>
      <c r="F53" s="288"/>
      <c r="G53" s="288"/>
      <c r="H53" s="288"/>
      <c r="I53" s="288"/>
      <c r="J53" s="288"/>
      <c r="K53" s="288"/>
      <c r="L53" s="288"/>
      <c r="M53" s="288"/>
      <c r="N53" s="288"/>
      <c r="O53" s="288"/>
      <c r="P53" s="288"/>
      <c r="Q53" s="288"/>
      <c r="R53" s="288"/>
    </row>
    <row r="54" spans="2:18" ht="33" customHeight="1" x14ac:dyDescent="0.25">
      <c r="B54" s="287"/>
      <c r="C54" s="287"/>
      <c r="D54" s="288"/>
      <c r="E54" s="288"/>
      <c r="F54" s="288"/>
      <c r="G54" s="288"/>
      <c r="H54" s="288"/>
      <c r="I54" s="288"/>
      <c r="J54" s="288"/>
      <c r="K54" s="288"/>
      <c r="L54" s="288"/>
      <c r="M54" s="288"/>
      <c r="N54" s="288"/>
      <c r="O54" s="288"/>
      <c r="P54" s="288"/>
      <c r="Q54" s="288"/>
      <c r="R54" s="288"/>
    </row>
    <row r="55" spans="2:18" ht="33" customHeight="1" x14ac:dyDescent="0.25">
      <c r="B55" s="287"/>
      <c r="C55" s="287"/>
      <c r="D55" s="288"/>
      <c r="E55" s="288"/>
      <c r="F55" s="288"/>
      <c r="G55" s="288"/>
      <c r="H55" s="288"/>
      <c r="I55" s="288"/>
      <c r="J55" s="288"/>
      <c r="K55" s="288"/>
      <c r="L55" s="288"/>
      <c r="M55" s="288"/>
      <c r="N55" s="288"/>
      <c r="O55" s="288"/>
      <c r="P55" s="288"/>
      <c r="Q55" s="288"/>
      <c r="R55" s="288"/>
    </row>
    <row r="56" spans="2:18" ht="33" customHeight="1" x14ac:dyDescent="0.25">
      <c r="B56" s="287"/>
      <c r="C56" s="287"/>
      <c r="D56" s="288"/>
      <c r="E56" s="288"/>
      <c r="F56" s="288"/>
      <c r="G56" s="288"/>
      <c r="H56" s="288"/>
      <c r="I56" s="288"/>
      <c r="J56" s="288"/>
      <c r="K56" s="288"/>
      <c r="L56" s="288"/>
      <c r="M56" s="288"/>
      <c r="N56" s="288"/>
      <c r="O56" s="288"/>
      <c r="P56" s="288"/>
      <c r="Q56" s="288"/>
      <c r="R56" s="288"/>
    </row>
    <row r="57" spans="2:18" ht="33" customHeight="1" x14ac:dyDescent="0.25">
      <c r="B57" s="287"/>
      <c r="C57" s="287"/>
      <c r="D57" s="288"/>
      <c r="E57" s="288"/>
      <c r="F57" s="288"/>
      <c r="G57" s="288"/>
      <c r="H57" s="288"/>
      <c r="I57" s="288"/>
      <c r="J57" s="288"/>
      <c r="K57" s="288"/>
      <c r="L57" s="288"/>
      <c r="M57" s="288"/>
      <c r="N57" s="288"/>
      <c r="O57" s="288"/>
      <c r="P57" s="288"/>
      <c r="Q57" s="288"/>
      <c r="R57" s="288"/>
    </row>
    <row r="58" spans="2:18" ht="33" customHeight="1" x14ac:dyDescent="0.25">
      <c r="B58" s="449" t="s">
        <v>294</v>
      </c>
      <c r="C58" s="449"/>
      <c r="D58" s="449"/>
      <c r="E58" s="449"/>
      <c r="F58" s="449"/>
      <c r="G58" s="449"/>
      <c r="H58" s="449"/>
      <c r="I58" s="449"/>
      <c r="J58" s="449"/>
      <c r="K58" s="449"/>
      <c r="L58" s="449"/>
    </row>
    <row r="59" spans="2:18" ht="33" customHeight="1" x14ac:dyDescent="0.25">
      <c r="D59" s="281"/>
      <c r="E59" s="281"/>
      <c r="F59" s="281"/>
      <c r="G59" s="281"/>
      <c r="H59" s="281"/>
      <c r="I59" s="281"/>
      <c r="J59" s="279"/>
    </row>
    <row r="60" spans="2:18" ht="33" customHeight="1" x14ac:dyDescent="0.25">
      <c r="D60" s="281"/>
      <c r="E60" s="281"/>
      <c r="F60" s="281"/>
      <c r="G60" s="281"/>
      <c r="H60" s="281"/>
      <c r="I60" s="281"/>
      <c r="J60" s="279"/>
    </row>
    <row r="61" spans="2:18" ht="33" customHeight="1" x14ac:dyDescent="0.25">
      <c r="D61" s="281"/>
      <c r="E61" s="281"/>
      <c r="F61" s="281"/>
      <c r="G61" s="281"/>
      <c r="H61" s="281"/>
      <c r="I61" s="281"/>
      <c r="J61" s="279"/>
    </row>
    <row r="62" spans="2:18" ht="33" customHeight="1" x14ac:dyDescent="0.25">
      <c r="D62" s="281"/>
      <c r="E62" s="281"/>
      <c r="F62" s="281"/>
      <c r="G62" s="281"/>
      <c r="H62" s="281"/>
      <c r="I62" s="281"/>
      <c r="J62" s="279"/>
    </row>
    <row r="63" spans="2:18" ht="33" customHeight="1" x14ac:dyDescent="0.25">
      <c r="D63" s="281"/>
      <c r="E63" s="281"/>
      <c r="F63" s="281"/>
      <c r="G63" s="281"/>
      <c r="H63" s="281"/>
      <c r="I63" s="281"/>
      <c r="J63" s="279"/>
    </row>
    <row r="64" spans="2:18" ht="33" customHeight="1" x14ac:dyDescent="0.25">
      <c r="D64" s="281"/>
      <c r="E64" s="281"/>
      <c r="F64" s="281"/>
      <c r="G64" s="281"/>
      <c r="H64" s="281"/>
      <c r="I64" s="281"/>
      <c r="J64" s="279"/>
    </row>
    <row r="65" spans="2:10" ht="33" customHeight="1" x14ac:dyDescent="0.25">
      <c r="D65" s="281"/>
      <c r="E65" s="281"/>
      <c r="F65" s="281"/>
      <c r="G65" s="281"/>
      <c r="H65" s="281"/>
      <c r="I65" s="281"/>
      <c r="J65" s="279"/>
    </row>
    <row r="66" spans="2:10" ht="33" customHeight="1" x14ac:dyDescent="0.25">
      <c r="D66" s="281"/>
      <c r="E66" s="281"/>
      <c r="F66" s="281"/>
      <c r="G66" s="281"/>
      <c r="H66" s="281"/>
      <c r="I66" s="281"/>
      <c r="J66" s="279"/>
    </row>
    <row r="67" spans="2:10" ht="33" customHeight="1" x14ac:dyDescent="0.25">
      <c r="D67" s="281"/>
      <c r="E67" s="281"/>
      <c r="F67" s="281"/>
      <c r="G67" s="281"/>
      <c r="H67" s="281"/>
      <c r="I67" s="281"/>
      <c r="J67" s="279"/>
    </row>
    <row r="68" spans="2:10" ht="33" customHeight="1" x14ac:dyDescent="0.25">
      <c r="D68" s="281"/>
      <c r="E68" s="281"/>
      <c r="F68" s="281"/>
      <c r="G68" s="281"/>
      <c r="H68" s="281"/>
      <c r="I68" s="281"/>
      <c r="J68" s="279"/>
    </row>
    <row r="69" spans="2:10" ht="33" customHeight="1" x14ac:dyDescent="0.25">
      <c r="D69" s="281"/>
      <c r="E69" s="281"/>
      <c r="F69" s="281"/>
      <c r="G69" s="281"/>
      <c r="H69" s="281"/>
      <c r="I69" s="281"/>
      <c r="J69" s="279"/>
    </row>
    <row r="70" spans="2:10" ht="33" customHeight="1" x14ac:dyDescent="0.25">
      <c r="D70" s="281"/>
      <c r="E70" s="281"/>
      <c r="F70" s="281"/>
      <c r="G70" s="281"/>
      <c r="H70" s="281"/>
      <c r="I70" s="281"/>
      <c r="J70" s="279"/>
    </row>
    <row r="71" spans="2:10" ht="33" customHeight="1" x14ac:dyDescent="0.25">
      <c r="D71" s="281"/>
      <c r="E71" s="281"/>
      <c r="F71" s="281"/>
      <c r="G71" s="281"/>
      <c r="H71" s="281"/>
      <c r="I71" s="281"/>
      <c r="J71" s="279"/>
    </row>
    <row r="72" spans="2:10" ht="33" customHeight="1" x14ac:dyDescent="0.25">
      <c r="D72" s="281"/>
      <c r="E72" s="281"/>
      <c r="F72" s="281"/>
      <c r="G72" s="281"/>
      <c r="H72" s="281"/>
      <c r="I72" s="281"/>
      <c r="J72" s="279"/>
    </row>
    <row r="73" spans="2:10" ht="33" customHeight="1" x14ac:dyDescent="0.25">
      <c r="D73" s="281"/>
      <c r="E73" s="281"/>
      <c r="F73" s="281"/>
      <c r="G73" s="281"/>
      <c r="H73" s="281"/>
      <c r="I73" s="281"/>
      <c r="J73" s="279"/>
    </row>
    <row r="74" spans="2:10" ht="15.75" customHeight="1" x14ac:dyDescent="0.3">
      <c r="B74" s="106" t="s">
        <v>205</v>
      </c>
    </row>
    <row r="75" spans="2:10" ht="15.75" customHeight="1" x14ac:dyDescent="0.3">
      <c r="B75" s="106" t="s">
        <v>15</v>
      </c>
    </row>
  </sheetData>
  <mergeCells count="6">
    <mergeCell ref="B40:C40"/>
    <mergeCell ref="B58:L58"/>
    <mergeCell ref="B4:R4"/>
    <mergeCell ref="B3:R3"/>
    <mergeCell ref="B22:C22"/>
    <mergeCell ref="B42:L42"/>
  </mergeCells>
  <hyperlinks>
    <hyperlink ref="B2" location="Indice!A1" display="Índice"/>
    <hyperlink ref="R2" location="'2.1.13'!A1" display="Siguiente"/>
    <hyperlink ref="Q2" location="'2.1.11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"/>
  <sheetViews>
    <sheetView showGridLines="0" zoomScale="70" zoomScaleNormal="70" zoomScaleSheetLayoutView="55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12.85546875" customWidth="1"/>
    <col min="3" max="3" width="57.85546875" customWidth="1"/>
    <col min="4" max="18" width="15.85546875" customWidth="1"/>
    <col min="19" max="23" width="15.7109375" customWidth="1"/>
  </cols>
  <sheetData>
    <row r="1" spans="2:18" ht="78" customHeight="1" x14ac:dyDescent="0.25"/>
    <row r="2" spans="2:18" ht="33" customHeight="1" x14ac:dyDescent="0.25">
      <c r="B2" s="52" t="s">
        <v>3</v>
      </c>
      <c r="Q2" s="39" t="s">
        <v>279</v>
      </c>
      <c r="R2" s="39" t="s">
        <v>280</v>
      </c>
    </row>
    <row r="3" spans="2:18" ht="33" customHeight="1" x14ac:dyDescent="0.25">
      <c r="B3" s="448" t="s">
        <v>157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  <c r="R3" s="448"/>
    </row>
    <row r="4" spans="2:18" ht="33" customHeight="1" x14ac:dyDescent="0.25">
      <c r="B4" s="472" t="s">
        <v>224</v>
      </c>
      <c r="C4" s="472"/>
      <c r="D4" s="472"/>
      <c r="E4" s="472"/>
      <c r="F4" s="472"/>
      <c r="G4" s="472"/>
      <c r="H4" s="472"/>
      <c r="I4" s="472"/>
      <c r="J4" s="472"/>
      <c r="K4" s="472"/>
      <c r="L4" s="472"/>
      <c r="M4" s="472"/>
      <c r="N4" s="472"/>
      <c r="O4" s="472"/>
      <c r="P4" s="472"/>
      <c r="Q4" s="472"/>
      <c r="R4" s="472"/>
    </row>
    <row r="5" spans="2:18" ht="33" customHeight="1" x14ac:dyDescent="0.25">
      <c r="B5" s="309"/>
      <c r="C5" s="309"/>
      <c r="D5" s="309"/>
      <c r="E5" s="309"/>
      <c r="F5" s="309"/>
      <c r="G5" s="309"/>
      <c r="H5" s="309"/>
      <c r="I5" s="309"/>
      <c r="J5" s="309"/>
      <c r="K5" s="309"/>
    </row>
    <row r="6" spans="2:18" ht="33" customHeight="1" x14ac:dyDescent="0.25">
      <c r="B6" s="21" t="s">
        <v>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2:18" ht="33" customHeight="1" x14ac:dyDescent="0.25">
      <c r="B7" s="196" t="s">
        <v>10</v>
      </c>
      <c r="C7" s="196" t="s">
        <v>7</v>
      </c>
      <c r="D7" s="32">
        <v>2007</v>
      </c>
      <c r="E7" s="32">
        <v>2008</v>
      </c>
      <c r="F7" s="32">
        <v>2009</v>
      </c>
      <c r="G7" s="32">
        <v>2010</v>
      </c>
      <c r="H7" s="32">
        <v>2011</v>
      </c>
      <c r="I7" s="32">
        <v>2012</v>
      </c>
      <c r="J7" s="32">
        <v>2013</v>
      </c>
      <c r="K7" s="32">
        <v>2014</v>
      </c>
      <c r="L7" s="32">
        <v>2015</v>
      </c>
      <c r="M7" s="32">
        <v>2016</v>
      </c>
      <c r="N7" s="32">
        <v>2017</v>
      </c>
      <c r="O7" s="32">
        <v>2018</v>
      </c>
      <c r="P7" s="32">
        <v>2019</v>
      </c>
      <c r="Q7" s="32">
        <v>2020</v>
      </c>
      <c r="R7" s="32">
        <v>2021</v>
      </c>
    </row>
    <row r="8" spans="2:18" ht="33" customHeight="1" x14ac:dyDescent="0.25">
      <c r="B8" s="282"/>
      <c r="C8" s="286" t="s">
        <v>560</v>
      </c>
      <c r="D8" s="284">
        <v>702166</v>
      </c>
      <c r="E8" s="284">
        <v>835025</v>
      </c>
      <c r="F8" s="284">
        <v>864191</v>
      </c>
      <c r="G8" s="284">
        <v>914885</v>
      </c>
      <c r="H8" s="284">
        <v>1064233</v>
      </c>
      <c r="I8" s="284">
        <v>1204540</v>
      </c>
      <c r="J8" s="284">
        <v>1082434</v>
      </c>
      <c r="K8" s="284">
        <v>868528</v>
      </c>
      <c r="L8" s="284">
        <v>1187110</v>
      </c>
      <c r="M8" s="284">
        <v>1150352</v>
      </c>
      <c r="N8" s="284">
        <v>1210788</v>
      </c>
      <c r="O8" s="284">
        <v>1293596</v>
      </c>
      <c r="P8" s="284">
        <v>1349074</v>
      </c>
      <c r="Q8" s="284">
        <v>1323109</v>
      </c>
      <c r="R8" s="284">
        <v>1317956</v>
      </c>
    </row>
    <row r="9" spans="2:18" ht="33" customHeight="1" x14ac:dyDescent="0.25">
      <c r="B9" s="216" t="s">
        <v>497</v>
      </c>
      <c r="C9" s="125" t="s">
        <v>36</v>
      </c>
      <c r="D9" s="202">
        <v>8262</v>
      </c>
      <c r="E9" s="202">
        <v>4664</v>
      </c>
      <c r="F9" s="202">
        <v>6350</v>
      </c>
      <c r="G9" s="202">
        <v>5185</v>
      </c>
      <c r="H9" s="202">
        <v>7146</v>
      </c>
      <c r="I9" s="202">
        <v>7172</v>
      </c>
      <c r="J9" s="202">
        <v>7416</v>
      </c>
      <c r="K9" s="202">
        <v>2493</v>
      </c>
      <c r="L9" s="202">
        <v>832</v>
      </c>
      <c r="M9" s="202">
        <v>1057</v>
      </c>
      <c r="N9" s="202">
        <v>598</v>
      </c>
      <c r="O9" s="202">
        <v>2267</v>
      </c>
      <c r="P9" s="202">
        <v>2554</v>
      </c>
      <c r="Q9" s="202">
        <v>2456</v>
      </c>
      <c r="R9" s="202">
        <v>2888</v>
      </c>
    </row>
    <row r="10" spans="2:18" ht="33" customHeight="1" x14ac:dyDescent="0.25">
      <c r="B10" s="216" t="s">
        <v>502</v>
      </c>
      <c r="C10" s="125" t="s">
        <v>503</v>
      </c>
      <c r="D10" s="202">
        <v>715</v>
      </c>
      <c r="E10" s="202">
        <v>435</v>
      </c>
      <c r="F10" s="202">
        <v>83</v>
      </c>
      <c r="G10" s="202">
        <v>176</v>
      </c>
      <c r="H10" s="202">
        <v>154</v>
      </c>
      <c r="I10" s="202">
        <v>185</v>
      </c>
      <c r="J10" s="202">
        <v>71</v>
      </c>
      <c r="K10" s="202">
        <v>30</v>
      </c>
      <c r="L10" s="202">
        <v>0</v>
      </c>
      <c r="M10" s="202">
        <v>0</v>
      </c>
      <c r="N10" s="202">
        <v>0</v>
      </c>
      <c r="O10" s="202">
        <v>0</v>
      </c>
      <c r="P10" s="202">
        <v>29</v>
      </c>
      <c r="Q10" s="202">
        <v>87</v>
      </c>
      <c r="R10" s="202">
        <v>87</v>
      </c>
    </row>
    <row r="11" spans="2:18" ht="33" customHeight="1" x14ac:dyDescent="0.25">
      <c r="B11" s="216" t="s">
        <v>493</v>
      </c>
      <c r="C11" s="125" t="s">
        <v>494</v>
      </c>
      <c r="D11" s="202">
        <v>10279</v>
      </c>
      <c r="E11" s="202">
        <v>8301</v>
      </c>
      <c r="F11" s="202">
        <v>8279</v>
      </c>
      <c r="G11" s="202">
        <v>9744</v>
      </c>
      <c r="H11" s="202">
        <v>9708</v>
      </c>
      <c r="I11" s="202">
        <v>10361</v>
      </c>
      <c r="J11" s="202">
        <v>8298</v>
      </c>
      <c r="K11" s="202">
        <v>6452</v>
      </c>
      <c r="L11" s="202">
        <v>16184</v>
      </c>
      <c r="M11" s="202">
        <v>13536</v>
      </c>
      <c r="N11" s="202">
        <v>15840</v>
      </c>
      <c r="O11" s="202">
        <v>16955</v>
      </c>
      <c r="P11" s="202">
        <v>19299</v>
      </c>
      <c r="Q11" s="202">
        <v>19925</v>
      </c>
      <c r="R11" s="202">
        <v>22151</v>
      </c>
    </row>
    <row r="12" spans="2:18" ht="33" customHeight="1" x14ac:dyDescent="0.25">
      <c r="B12" s="216" t="s">
        <v>487</v>
      </c>
      <c r="C12" s="125" t="s">
        <v>488</v>
      </c>
      <c r="D12" s="202">
        <v>136684</v>
      </c>
      <c r="E12" s="202">
        <v>164501</v>
      </c>
      <c r="F12" s="202">
        <v>163586</v>
      </c>
      <c r="G12" s="202">
        <v>187009</v>
      </c>
      <c r="H12" s="202">
        <v>190490</v>
      </c>
      <c r="I12" s="202">
        <v>216191</v>
      </c>
      <c r="J12" s="202">
        <v>213549</v>
      </c>
      <c r="K12" s="202">
        <v>107605</v>
      </c>
      <c r="L12" s="202">
        <v>229782</v>
      </c>
      <c r="M12" s="202">
        <v>213022</v>
      </c>
      <c r="N12" s="202">
        <v>160996</v>
      </c>
      <c r="O12" s="202">
        <v>181636</v>
      </c>
      <c r="P12" s="202">
        <v>188021</v>
      </c>
      <c r="Q12" s="202">
        <v>302085</v>
      </c>
      <c r="R12" s="202">
        <v>218813</v>
      </c>
    </row>
    <row r="13" spans="2:18" ht="33" customHeight="1" x14ac:dyDescent="0.25">
      <c r="B13" s="216" t="s">
        <v>485</v>
      </c>
      <c r="C13" s="125" t="s">
        <v>486</v>
      </c>
      <c r="D13" s="202">
        <v>383676</v>
      </c>
      <c r="E13" s="202">
        <v>456420</v>
      </c>
      <c r="F13" s="202">
        <v>476196</v>
      </c>
      <c r="G13" s="202">
        <v>501664</v>
      </c>
      <c r="H13" s="202">
        <v>606985</v>
      </c>
      <c r="I13" s="202">
        <v>666502</v>
      </c>
      <c r="J13" s="202">
        <v>569358</v>
      </c>
      <c r="K13" s="202">
        <v>467501</v>
      </c>
      <c r="L13" s="202">
        <v>672276</v>
      </c>
      <c r="M13" s="202">
        <v>631600</v>
      </c>
      <c r="N13" s="202">
        <v>720412</v>
      </c>
      <c r="O13" s="202">
        <v>750568</v>
      </c>
      <c r="P13" s="202">
        <v>773859</v>
      </c>
      <c r="Q13" s="202">
        <v>579761</v>
      </c>
      <c r="R13" s="202">
        <v>572643</v>
      </c>
    </row>
    <row r="14" spans="2:18" ht="33" customHeight="1" x14ac:dyDescent="0.25">
      <c r="B14" s="216" t="s">
        <v>498</v>
      </c>
      <c r="C14" s="125" t="s">
        <v>499</v>
      </c>
      <c r="D14" s="202">
        <v>84111</v>
      </c>
      <c r="E14" s="202">
        <v>95196</v>
      </c>
      <c r="F14" s="202">
        <v>102017</v>
      </c>
      <c r="G14" s="202">
        <v>78499</v>
      </c>
      <c r="H14" s="202">
        <v>101176</v>
      </c>
      <c r="I14" s="202">
        <v>113085</v>
      </c>
      <c r="J14" s="202">
        <v>79378</v>
      </c>
      <c r="K14" s="202">
        <v>72617</v>
      </c>
      <c r="L14" s="202">
        <v>80634</v>
      </c>
      <c r="M14" s="202">
        <v>101846</v>
      </c>
      <c r="N14" s="202">
        <v>97113</v>
      </c>
      <c r="O14" s="202">
        <v>109425</v>
      </c>
      <c r="P14" s="202">
        <v>106285</v>
      </c>
      <c r="Q14" s="202">
        <v>74393</v>
      </c>
      <c r="R14" s="202">
        <v>82770</v>
      </c>
    </row>
    <row r="15" spans="2:18" ht="33" customHeight="1" x14ac:dyDescent="0.25">
      <c r="B15" s="216" t="s">
        <v>491</v>
      </c>
      <c r="C15" s="125" t="s">
        <v>492</v>
      </c>
      <c r="D15" s="202">
        <v>78439</v>
      </c>
      <c r="E15" s="202">
        <v>105508</v>
      </c>
      <c r="F15" s="202">
        <v>107680</v>
      </c>
      <c r="G15" s="202">
        <v>132608</v>
      </c>
      <c r="H15" s="202">
        <v>148574</v>
      </c>
      <c r="I15" s="202">
        <v>191044</v>
      </c>
      <c r="J15" s="202">
        <v>204364</v>
      </c>
      <c r="K15" s="202">
        <v>211830</v>
      </c>
      <c r="L15" s="202">
        <v>187402</v>
      </c>
      <c r="M15" s="202">
        <v>189291</v>
      </c>
      <c r="N15" s="202">
        <v>215829</v>
      </c>
      <c r="O15" s="202">
        <v>232745</v>
      </c>
      <c r="P15" s="202">
        <v>259027</v>
      </c>
      <c r="Q15" s="202">
        <v>344402</v>
      </c>
      <c r="R15" s="202">
        <v>418604</v>
      </c>
    </row>
    <row r="16" spans="2:18" ht="33" customHeight="1" x14ac:dyDescent="0.25">
      <c r="B16" s="282"/>
      <c r="C16" s="286" t="s">
        <v>561</v>
      </c>
      <c r="D16" s="284">
        <v>960419</v>
      </c>
      <c r="E16" s="284">
        <v>1157429</v>
      </c>
      <c r="F16" s="284">
        <v>1174714</v>
      </c>
      <c r="G16" s="284">
        <v>1323286</v>
      </c>
      <c r="H16" s="284">
        <v>1602620</v>
      </c>
      <c r="I16" s="284">
        <v>1673250</v>
      </c>
      <c r="J16" s="284">
        <v>1654354</v>
      </c>
      <c r="K16" s="284">
        <v>1700825</v>
      </c>
      <c r="L16" s="284">
        <v>1874139</v>
      </c>
      <c r="M16" s="284">
        <v>1611294</v>
      </c>
      <c r="N16" s="284">
        <v>1679151</v>
      </c>
      <c r="O16" s="284">
        <v>1619481</v>
      </c>
      <c r="P16" s="284">
        <v>1627809</v>
      </c>
      <c r="Q16" s="284">
        <v>1791550</v>
      </c>
      <c r="R16" s="284">
        <v>1728848</v>
      </c>
    </row>
    <row r="17" spans="2:18" ht="33" customHeight="1" x14ac:dyDescent="0.25">
      <c r="B17" s="216" t="s">
        <v>495</v>
      </c>
      <c r="C17" s="125" t="s">
        <v>496</v>
      </c>
      <c r="D17" s="202">
        <v>108446</v>
      </c>
      <c r="E17" s="202">
        <v>127906</v>
      </c>
      <c r="F17" s="202">
        <v>129880</v>
      </c>
      <c r="G17" s="202">
        <v>160231</v>
      </c>
      <c r="H17" s="202">
        <v>212195</v>
      </c>
      <c r="I17" s="202">
        <v>242068</v>
      </c>
      <c r="J17" s="202">
        <v>211475</v>
      </c>
      <c r="K17" s="202">
        <v>240981</v>
      </c>
      <c r="L17" s="202">
        <v>304348</v>
      </c>
      <c r="M17" s="202">
        <v>293714</v>
      </c>
      <c r="N17" s="202">
        <v>290593</v>
      </c>
      <c r="O17" s="202">
        <v>312474</v>
      </c>
      <c r="P17" s="202">
        <v>328940</v>
      </c>
      <c r="Q17" s="202">
        <v>435084</v>
      </c>
      <c r="R17" s="202">
        <v>303357</v>
      </c>
    </row>
    <row r="18" spans="2:18" ht="33" customHeight="1" x14ac:dyDescent="0.25">
      <c r="B18" s="216" t="s">
        <v>489</v>
      </c>
      <c r="C18" s="125" t="s">
        <v>490</v>
      </c>
      <c r="D18" s="202">
        <v>746012</v>
      </c>
      <c r="E18" s="202">
        <v>884715</v>
      </c>
      <c r="F18" s="202">
        <v>876846</v>
      </c>
      <c r="G18" s="202">
        <v>983993</v>
      </c>
      <c r="H18" s="202">
        <v>1157999</v>
      </c>
      <c r="I18" s="202">
        <v>1211143</v>
      </c>
      <c r="J18" s="202">
        <v>1213081</v>
      </c>
      <c r="K18" s="202">
        <v>1268270</v>
      </c>
      <c r="L18" s="202">
        <v>1381676</v>
      </c>
      <c r="M18" s="202">
        <v>1192297</v>
      </c>
      <c r="N18" s="202">
        <v>1216749</v>
      </c>
      <c r="O18" s="202">
        <v>1135683</v>
      </c>
      <c r="P18" s="202">
        <v>1132214</v>
      </c>
      <c r="Q18" s="202">
        <v>1223700</v>
      </c>
      <c r="R18" s="202">
        <v>1269408</v>
      </c>
    </row>
    <row r="19" spans="2:18" ht="33" customHeight="1" x14ac:dyDescent="0.25">
      <c r="B19" s="216" t="s">
        <v>500</v>
      </c>
      <c r="C19" s="125" t="s">
        <v>501</v>
      </c>
      <c r="D19" s="202">
        <v>105961</v>
      </c>
      <c r="E19" s="202">
        <v>144808</v>
      </c>
      <c r="F19" s="202">
        <v>167988</v>
      </c>
      <c r="G19" s="202">
        <v>179062</v>
      </c>
      <c r="H19" s="202">
        <v>232426</v>
      </c>
      <c r="I19" s="202">
        <v>220039</v>
      </c>
      <c r="J19" s="202">
        <v>229798</v>
      </c>
      <c r="K19" s="202">
        <v>191574</v>
      </c>
      <c r="L19" s="202">
        <v>188115</v>
      </c>
      <c r="M19" s="202">
        <v>125283</v>
      </c>
      <c r="N19" s="202">
        <v>171809</v>
      </c>
      <c r="O19" s="202">
        <v>171324</v>
      </c>
      <c r="P19" s="202">
        <v>166655</v>
      </c>
      <c r="Q19" s="202">
        <v>132766</v>
      </c>
      <c r="R19" s="202">
        <v>156083</v>
      </c>
    </row>
    <row r="20" spans="2:18" ht="33" customHeight="1" x14ac:dyDescent="0.25">
      <c r="B20" s="216" t="s">
        <v>504</v>
      </c>
      <c r="C20" s="125" t="s">
        <v>505</v>
      </c>
      <c r="D20" s="202">
        <v>0</v>
      </c>
      <c r="E20" s="202">
        <v>0</v>
      </c>
      <c r="F20" s="202">
        <v>0</v>
      </c>
      <c r="G20" s="202">
        <v>0</v>
      </c>
      <c r="H20" s="202">
        <v>0</v>
      </c>
      <c r="I20" s="202">
        <v>0</v>
      </c>
      <c r="J20" s="202">
        <v>0</v>
      </c>
      <c r="K20" s="202">
        <v>0</v>
      </c>
      <c r="L20" s="202">
        <v>0</v>
      </c>
      <c r="M20" s="202">
        <v>0</v>
      </c>
      <c r="N20" s="202">
        <v>0</v>
      </c>
      <c r="O20" s="202">
        <v>0</v>
      </c>
      <c r="P20" s="202">
        <v>0</v>
      </c>
      <c r="Q20" s="202">
        <v>0</v>
      </c>
      <c r="R20" s="202">
        <v>0</v>
      </c>
    </row>
    <row r="21" spans="2:18" ht="33" customHeight="1" x14ac:dyDescent="0.25">
      <c r="B21" s="216" t="s">
        <v>506</v>
      </c>
      <c r="C21" s="125" t="s">
        <v>507</v>
      </c>
      <c r="D21" s="202">
        <v>0</v>
      </c>
      <c r="E21" s="202">
        <v>0</v>
      </c>
      <c r="F21" s="202">
        <v>0</v>
      </c>
      <c r="G21" s="202">
        <v>0</v>
      </c>
      <c r="H21" s="202">
        <v>0</v>
      </c>
      <c r="I21" s="202">
        <v>0</v>
      </c>
      <c r="J21" s="202">
        <v>0</v>
      </c>
      <c r="K21" s="202">
        <v>0</v>
      </c>
      <c r="L21" s="202">
        <v>0</v>
      </c>
      <c r="M21" s="202">
        <v>0</v>
      </c>
      <c r="N21" s="202">
        <v>0</v>
      </c>
      <c r="O21" s="202">
        <v>0</v>
      </c>
      <c r="P21" s="202">
        <v>0</v>
      </c>
      <c r="Q21" s="202">
        <v>0</v>
      </c>
      <c r="R21" s="202">
        <v>0</v>
      </c>
    </row>
    <row r="22" spans="2:18" ht="33" customHeight="1" x14ac:dyDescent="0.25">
      <c r="B22" s="471" t="s">
        <v>448</v>
      </c>
      <c r="C22" s="471"/>
      <c r="D22" s="285">
        <v>1662585</v>
      </c>
      <c r="E22" s="285">
        <v>1992454</v>
      </c>
      <c r="F22" s="285">
        <v>2038905</v>
      </c>
      <c r="G22" s="285">
        <v>2238171</v>
      </c>
      <c r="H22" s="285">
        <v>2666853</v>
      </c>
      <c r="I22" s="285">
        <v>2877790</v>
      </c>
      <c r="J22" s="285">
        <v>2736788</v>
      </c>
      <c r="K22" s="285">
        <v>2569353</v>
      </c>
      <c r="L22" s="285">
        <v>3061249</v>
      </c>
      <c r="M22" s="285">
        <v>2761646</v>
      </c>
      <c r="N22" s="285">
        <v>2889939</v>
      </c>
      <c r="O22" s="285">
        <v>2913077</v>
      </c>
      <c r="P22" s="285">
        <v>2976883</v>
      </c>
      <c r="Q22" s="285">
        <v>3114659</v>
      </c>
      <c r="R22" s="285">
        <v>3046804</v>
      </c>
    </row>
    <row r="23" spans="2:18" ht="33" customHeight="1" x14ac:dyDescent="0.25">
      <c r="B23" s="309"/>
      <c r="C23" s="309"/>
      <c r="D23" s="309"/>
      <c r="E23" s="309"/>
      <c r="F23" s="309"/>
      <c r="G23" s="309"/>
      <c r="H23" s="309"/>
      <c r="I23" s="309"/>
      <c r="J23" s="309"/>
      <c r="K23" s="309"/>
    </row>
    <row r="24" spans="2:18" ht="33" customHeight="1" x14ac:dyDescent="0.25">
      <c r="B24" s="21" t="s">
        <v>1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2:18" ht="33" customHeight="1" x14ac:dyDescent="0.25">
      <c r="B25" s="196" t="s">
        <v>10</v>
      </c>
      <c r="C25" s="196" t="s">
        <v>7</v>
      </c>
      <c r="D25" s="32">
        <v>2007</v>
      </c>
      <c r="E25" s="32">
        <v>2008</v>
      </c>
      <c r="F25" s="32">
        <v>2009</v>
      </c>
      <c r="G25" s="32">
        <v>2010</v>
      </c>
      <c r="H25" s="32">
        <v>2011</v>
      </c>
      <c r="I25" s="32">
        <v>2012</v>
      </c>
      <c r="J25" s="32">
        <v>2013</v>
      </c>
      <c r="K25" s="32">
        <v>2014</v>
      </c>
      <c r="L25" s="32">
        <v>2015</v>
      </c>
      <c r="M25" s="32">
        <v>2016</v>
      </c>
      <c r="N25" s="32">
        <v>2017</v>
      </c>
      <c r="O25" s="32">
        <v>2018</v>
      </c>
      <c r="P25" s="32">
        <v>2019</v>
      </c>
      <c r="Q25" s="32">
        <v>2020</v>
      </c>
      <c r="R25" s="32">
        <v>2021</v>
      </c>
    </row>
    <row r="26" spans="2:18" ht="33" customHeight="1" x14ac:dyDescent="0.25">
      <c r="B26" s="282"/>
      <c r="C26" s="286" t="s">
        <v>560</v>
      </c>
      <c r="D26" s="284">
        <v>702166</v>
      </c>
      <c r="E26" s="284">
        <v>789739</v>
      </c>
      <c r="F26" s="284">
        <v>764688</v>
      </c>
      <c r="G26" s="284">
        <v>763590</v>
      </c>
      <c r="H26" s="284">
        <v>852141</v>
      </c>
      <c r="I26" s="284">
        <v>918339</v>
      </c>
      <c r="J26" s="284">
        <v>785308</v>
      </c>
      <c r="K26" s="284">
        <v>593414</v>
      </c>
      <c r="L26" s="284">
        <v>791804</v>
      </c>
      <c r="M26" s="284">
        <v>734254</v>
      </c>
      <c r="N26" s="284">
        <v>750204</v>
      </c>
      <c r="O26" s="284">
        <v>769595</v>
      </c>
      <c r="P26" s="284">
        <v>825689</v>
      </c>
      <c r="Q26" s="284">
        <v>761369</v>
      </c>
      <c r="R26" s="284">
        <v>781215</v>
      </c>
    </row>
    <row r="27" spans="2:18" ht="33" customHeight="1" x14ac:dyDescent="0.25">
      <c r="B27" s="216" t="s">
        <v>497</v>
      </c>
      <c r="C27" s="125" t="s">
        <v>36</v>
      </c>
      <c r="D27" s="202">
        <v>8262</v>
      </c>
      <c r="E27" s="202">
        <v>4521</v>
      </c>
      <c r="F27" s="202">
        <v>5960</v>
      </c>
      <c r="G27" s="202">
        <v>4692</v>
      </c>
      <c r="H27" s="202">
        <v>6268</v>
      </c>
      <c r="I27" s="202">
        <v>6021</v>
      </c>
      <c r="J27" s="202">
        <v>5964</v>
      </c>
      <c r="K27" s="202">
        <v>1936</v>
      </c>
      <c r="L27" s="202">
        <v>629</v>
      </c>
      <c r="M27" s="202">
        <v>777</v>
      </c>
      <c r="N27" s="202">
        <v>430</v>
      </c>
      <c r="O27" s="202">
        <v>1609</v>
      </c>
      <c r="P27" s="202">
        <v>1786</v>
      </c>
      <c r="Q27" s="202">
        <v>1671</v>
      </c>
      <c r="R27" s="202">
        <v>1919</v>
      </c>
    </row>
    <row r="28" spans="2:18" ht="33" customHeight="1" x14ac:dyDescent="0.25">
      <c r="B28" s="216" t="s">
        <v>502</v>
      </c>
      <c r="C28" s="125" t="s">
        <v>503</v>
      </c>
      <c r="D28" s="202">
        <v>715</v>
      </c>
      <c r="E28" s="202">
        <v>422</v>
      </c>
      <c r="F28" s="202">
        <v>78</v>
      </c>
      <c r="G28" s="202">
        <v>159</v>
      </c>
      <c r="H28" s="202">
        <v>135</v>
      </c>
      <c r="I28" s="202">
        <v>155</v>
      </c>
      <c r="J28" s="202">
        <v>57</v>
      </c>
      <c r="K28" s="202">
        <v>23</v>
      </c>
      <c r="L28" s="202">
        <v>0</v>
      </c>
      <c r="M28" s="202">
        <v>0</v>
      </c>
      <c r="N28" s="202">
        <v>0</v>
      </c>
      <c r="O28" s="202">
        <v>0</v>
      </c>
      <c r="P28" s="202">
        <v>20</v>
      </c>
      <c r="Q28" s="202">
        <v>59</v>
      </c>
      <c r="R28" s="202">
        <v>58</v>
      </c>
    </row>
    <row r="29" spans="2:18" ht="33" customHeight="1" x14ac:dyDescent="0.25">
      <c r="B29" s="216" t="s">
        <v>493</v>
      </c>
      <c r="C29" s="125" t="s">
        <v>494</v>
      </c>
      <c r="D29" s="202">
        <v>10279</v>
      </c>
      <c r="E29" s="202">
        <v>8047</v>
      </c>
      <c r="F29" s="202">
        <v>7770</v>
      </c>
      <c r="G29" s="202">
        <v>8817</v>
      </c>
      <c r="H29" s="202">
        <v>8515</v>
      </c>
      <c r="I29" s="202">
        <v>8698</v>
      </c>
      <c r="J29" s="202">
        <v>6673</v>
      </c>
      <c r="K29" s="202">
        <v>5012</v>
      </c>
      <c r="L29" s="202">
        <v>12227</v>
      </c>
      <c r="M29" s="202">
        <v>9947</v>
      </c>
      <c r="N29" s="202">
        <v>11394</v>
      </c>
      <c r="O29" s="202">
        <v>12031</v>
      </c>
      <c r="P29" s="202">
        <v>13495</v>
      </c>
      <c r="Q29" s="202">
        <v>8417</v>
      </c>
      <c r="R29" s="202">
        <v>1374</v>
      </c>
    </row>
    <row r="30" spans="2:18" ht="33" customHeight="1" x14ac:dyDescent="0.25">
      <c r="B30" s="216" t="s">
        <v>487</v>
      </c>
      <c r="C30" s="125" t="s">
        <v>488</v>
      </c>
      <c r="D30" s="202">
        <v>136684</v>
      </c>
      <c r="E30" s="202">
        <v>158144</v>
      </c>
      <c r="F30" s="202">
        <v>154924</v>
      </c>
      <c r="G30" s="202">
        <v>170333</v>
      </c>
      <c r="H30" s="202">
        <v>165984</v>
      </c>
      <c r="I30" s="202">
        <v>181183</v>
      </c>
      <c r="J30" s="202">
        <v>166719</v>
      </c>
      <c r="K30" s="202">
        <v>81026</v>
      </c>
      <c r="L30" s="202">
        <v>169882</v>
      </c>
      <c r="M30" s="202">
        <v>148576</v>
      </c>
      <c r="N30" s="202">
        <v>105392</v>
      </c>
      <c r="O30" s="202">
        <v>110128</v>
      </c>
      <c r="P30" s="202">
        <v>114271</v>
      </c>
      <c r="Q30" s="202">
        <v>158518</v>
      </c>
      <c r="R30" s="202">
        <v>124310</v>
      </c>
    </row>
    <row r="31" spans="2:18" ht="33" customHeight="1" x14ac:dyDescent="0.25">
      <c r="B31" s="216" t="s">
        <v>485</v>
      </c>
      <c r="C31" s="125" t="s">
        <v>486</v>
      </c>
      <c r="D31" s="202">
        <v>383676</v>
      </c>
      <c r="E31" s="202">
        <v>427848</v>
      </c>
      <c r="F31" s="202">
        <v>407498</v>
      </c>
      <c r="G31" s="202">
        <v>399566</v>
      </c>
      <c r="H31" s="202">
        <v>470325</v>
      </c>
      <c r="I31" s="202">
        <v>490533</v>
      </c>
      <c r="J31" s="202">
        <v>392592</v>
      </c>
      <c r="K31" s="202">
        <v>297936</v>
      </c>
      <c r="L31" s="202">
        <v>421452</v>
      </c>
      <c r="M31" s="202">
        <v>377128</v>
      </c>
      <c r="N31" s="202">
        <v>420613</v>
      </c>
      <c r="O31" s="202">
        <v>417409</v>
      </c>
      <c r="P31" s="202">
        <v>451161</v>
      </c>
      <c r="Q31" s="202">
        <v>308837</v>
      </c>
      <c r="R31" s="202">
        <v>320464</v>
      </c>
    </row>
    <row r="32" spans="2:18" ht="33" customHeight="1" x14ac:dyDescent="0.25">
      <c r="B32" s="216" t="s">
        <v>498</v>
      </c>
      <c r="C32" s="125" t="s">
        <v>499</v>
      </c>
      <c r="D32" s="202">
        <v>84111</v>
      </c>
      <c r="E32" s="202">
        <v>88268</v>
      </c>
      <c r="F32" s="202">
        <v>86491</v>
      </c>
      <c r="G32" s="202">
        <v>60345</v>
      </c>
      <c r="H32" s="202">
        <v>75846</v>
      </c>
      <c r="I32" s="202">
        <v>80618</v>
      </c>
      <c r="J32" s="202">
        <v>53467</v>
      </c>
      <c r="K32" s="202">
        <v>45238</v>
      </c>
      <c r="L32" s="202">
        <v>47358</v>
      </c>
      <c r="M32" s="202">
        <v>57665</v>
      </c>
      <c r="N32" s="202">
        <v>53796</v>
      </c>
      <c r="O32" s="202">
        <v>58214</v>
      </c>
      <c r="P32" s="202">
        <v>57555</v>
      </c>
      <c r="Q32" s="202">
        <v>37807</v>
      </c>
      <c r="R32" s="202">
        <v>42095</v>
      </c>
    </row>
    <row r="33" spans="2:18" ht="33" customHeight="1" x14ac:dyDescent="0.25">
      <c r="B33" s="216" t="s">
        <v>491</v>
      </c>
      <c r="C33" s="125" t="s">
        <v>492</v>
      </c>
      <c r="D33" s="202">
        <v>78439</v>
      </c>
      <c r="E33" s="202">
        <v>102489</v>
      </c>
      <c r="F33" s="202">
        <v>101967</v>
      </c>
      <c r="G33" s="202">
        <v>119678</v>
      </c>
      <c r="H33" s="202">
        <v>125068</v>
      </c>
      <c r="I33" s="202">
        <v>151131</v>
      </c>
      <c r="J33" s="202">
        <v>159836</v>
      </c>
      <c r="K33" s="202">
        <v>162243</v>
      </c>
      <c r="L33" s="202">
        <v>140256</v>
      </c>
      <c r="M33" s="202">
        <v>140161</v>
      </c>
      <c r="N33" s="202">
        <v>158579</v>
      </c>
      <c r="O33" s="202">
        <v>170204</v>
      </c>
      <c r="P33" s="202">
        <v>187401</v>
      </c>
      <c r="Q33" s="202">
        <v>246060</v>
      </c>
      <c r="R33" s="202">
        <v>290995</v>
      </c>
    </row>
    <row r="34" spans="2:18" ht="33" customHeight="1" x14ac:dyDescent="0.25">
      <c r="B34" s="282"/>
      <c r="C34" s="286" t="s">
        <v>561</v>
      </c>
      <c r="D34" s="284">
        <v>960419</v>
      </c>
      <c r="E34" s="284">
        <v>1151529</v>
      </c>
      <c r="F34" s="284">
        <v>1167412</v>
      </c>
      <c r="G34" s="284">
        <v>1313985</v>
      </c>
      <c r="H34" s="284">
        <v>1573601</v>
      </c>
      <c r="I34" s="284">
        <v>1612754</v>
      </c>
      <c r="J34" s="284">
        <v>1572058</v>
      </c>
      <c r="K34" s="284">
        <v>1606471</v>
      </c>
      <c r="L34" s="284">
        <v>1771971</v>
      </c>
      <c r="M34" s="284">
        <v>1501598</v>
      </c>
      <c r="N34" s="284">
        <v>1520961</v>
      </c>
      <c r="O34" s="284">
        <v>1451531</v>
      </c>
      <c r="P34" s="284">
        <v>1448934</v>
      </c>
      <c r="Q34" s="284">
        <v>1546640</v>
      </c>
      <c r="R34" s="284">
        <v>1468342</v>
      </c>
    </row>
    <row r="35" spans="2:18" ht="33" customHeight="1" x14ac:dyDescent="0.25">
      <c r="B35" s="216" t="s">
        <v>495</v>
      </c>
      <c r="C35" s="125" t="s">
        <v>496</v>
      </c>
      <c r="D35" s="202">
        <v>108446</v>
      </c>
      <c r="E35" s="202">
        <v>123988</v>
      </c>
      <c r="F35" s="202">
        <v>121895</v>
      </c>
      <c r="G35" s="202">
        <v>144984</v>
      </c>
      <c r="H35" s="202">
        <v>186120</v>
      </c>
      <c r="I35" s="202">
        <v>203219</v>
      </c>
      <c r="J35" s="202">
        <v>170056</v>
      </c>
      <c r="K35" s="202">
        <v>187187</v>
      </c>
      <c r="L35" s="202">
        <v>237817</v>
      </c>
      <c r="M35" s="202">
        <v>231315</v>
      </c>
      <c r="N35" s="202">
        <v>234012</v>
      </c>
      <c r="O35" s="202">
        <v>251638</v>
      </c>
      <c r="P35" s="202">
        <v>268287</v>
      </c>
      <c r="Q35" s="202">
        <v>346684</v>
      </c>
      <c r="R35" s="202">
        <v>236903</v>
      </c>
    </row>
    <row r="36" spans="2:18" ht="33" customHeight="1" x14ac:dyDescent="0.25">
      <c r="B36" s="216" t="s">
        <v>489</v>
      </c>
      <c r="C36" s="125" t="s">
        <v>490</v>
      </c>
      <c r="D36" s="202">
        <v>746012</v>
      </c>
      <c r="E36" s="202">
        <v>885750</v>
      </c>
      <c r="F36" s="202">
        <v>884726</v>
      </c>
      <c r="G36" s="202">
        <v>999711</v>
      </c>
      <c r="H36" s="202">
        <v>1176180</v>
      </c>
      <c r="I36" s="202">
        <v>1216127</v>
      </c>
      <c r="J36" s="202">
        <v>1206835</v>
      </c>
      <c r="K36" s="202">
        <v>1264308</v>
      </c>
      <c r="L36" s="202">
        <v>1387747</v>
      </c>
      <c r="M36" s="202">
        <v>1175193</v>
      </c>
      <c r="N36" s="202">
        <v>1154398</v>
      </c>
      <c r="O36" s="202">
        <v>1066898</v>
      </c>
      <c r="P36" s="202">
        <v>1050884</v>
      </c>
      <c r="Q36" s="202">
        <v>1098594</v>
      </c>
      <c r="R36" s="202">
        <v>1111077</v>
      </c>
    </row>
    <row r="37" spans="2:18" ht="33" customHeight="1" x14ac:dyDescent="0.25">
      <c r="B37" s="216" t="s">
        <v>500</v>
      </c>
      <c r="C37" s="125" t="s">
        <v>501</v>
      </c>
      <c r="D37" s="202">
        <v>105961</v>
      </c>
      <c r="E37" s="202">
        <v>141791</v>
      </c>
      <c r="F37" s="202">
        <v>160791</v>
      </c>
      <c r="G37" s="202">
        <v>169290</v>
      </c>
      <c r="H37" s="202">
        <v>211301</v>
      </c>
      <c r="I37" s="202">
        <v>193408</v>
      </c>
      <c r="J37" s="202">
        <v>195167</v>
      </c>
      <c r="K37" s="202">
        <v>154976</v>
      </c>
      <c r="L37" s="202">
        <v>146407</v>
      </c>
      <c r="M37" s="202">
        <v>95090</v>
      </c>
      <c r="N37" s="202">
        <v>132551</v>
      </c>
      <c r="O37" s="202">
        <v>132995</v>
      </c>
      <c r="P37" s="202">
        <v>129763</v>
      </c>
      <c r="Q37" s="202">
        <v>101362</v>
      </c>
      <c r="R37" s="202">
        <v>120362</v>
      </c>
    </row>
    <row r="38" spans="2:18" ht="33" customHeight="1" x14ac:dyDescent="0.25">
      <c r="B38" s="216" t="s">
        <v>504</v>
      </c>
      <c r="C38" s="125" t="s">
        <v>505</v>
      </c>
      <c r="D38" s="202">
        <v>0</v>
      </c>
      <c r="E38" s="202">
        <v>0</v>
      </c>
      <c r="F38" s="202">
        <v>0</v>
      </c>
      <c r="G38" s="202">
        <v>0</v>
      </c>
      <c r="H38" s="202">
        <v>0</v>
      </c>
      <c r="I38" s="202">
        <v>0</v>
      </c>
      <c r="J38" s="202">
        <v>0</v>
      </c>
      <c r="K38" s="202">
        <v>0</v>
      </c>
      <c r="L38" s="202">
        <v>0</v>
      </c>
      <c r="M38" s="202">
        <v>0</v>
      </c>
      <c r="N38" s="202">
        <v>0</v>
      </c>
      <c r="O38" s="202">
        <v>0</v>
      </c>
      <c r="P38" s="202">
        <v>0</v>
      </c>
      <c r="Q38" s="202">
        <v>0</v>
      </c>
      <c r="R38" s="202">
        <v>0</v>
      </c>
    </row>
    <row r="39" spans="2:18" ht="33" customHeight="1" x14ac:dyDescent="0.25">
      <c r="B39" s="216" t="s">
        <v>506</v>
      </c>
      <c r="C39" s="125" t="s">
        <v>507</v>
      </c>
      <c r="D39" s="202">
        <v>0</v>
      </c>
      <c r="E39" s="202">
        <v>0</v>
      </c>
      <c r="F39" s="202">
        <v>0</v>
      </c>
      <c r="G39" s="202">
        <v>0</v>
      </c>
      <c r="H39" s="202">
        <v>0</v>
      </c>
      <c r="I39" s="202">
        <v>0</v>
      </c>
      <c r="J39" s="202">
        <v>0</v>
      </c>
      <c r="K39" s="202">
        <v>0</v>
      </c>
      <c r="L39" s="202">
        <v>0</v>
      </c>
      <c r="M39" s="202">
        <v>0</v>
      </c>
      <c r="N39" s="202">
        <v>0</v>
      </c>
      <c r="O39" s="202">
        <v>0</v>
      </c>
      <c r="P39" s="202">
        <v>0</v>
      </c>
      <c r="Q39" s="202">
        <v>0</v>
      </c>
      <c r="R39" s="202">
        <v>0</v>
      </c>
    </row>
    <row r="40" spans="2:18" ht="33" customHeight="1" x14ac:dyDescent="0.25">
      <c r="B40" s="471" t="s">
        <v>448</v>
      </c>
      <c r="C40" s="471"/>
      <c r="D40" s="285">
        <v>1662585</v>
      </c>
      <c r="E40" s="285">
        <v>1941268</v>
      </c>
      <c r="F40" s="285">
        <v>1932100</v>
      </c>
      <c r="G40" s="285">
        <v>2077575</v>
      </c>
      <c r="H40" s="285">
        <v>2425742</v>
      </c>
      <c r="I40" s="285">
        <v>2531093</v>
      </c>
      <c r="J40" s="285">
        <v>2357366</v>
      </c>
      <c r="K40" s="285">
        <v>2199885</v>
      </c>
      <c r="L40" s="285">
        <v>2563775</v>
      </c>
      <c r="M40" s="285">
        <v>2235852</v>
      </c>
      <c r="N40" s="285">
        <v>2271165</v>
      </c>
      <c r="O40" s="285">
        <v>2221126</v>
      </c>
      <c r="P40" s="285">
        <v>2274623</v>
      </c>
      <c r="Q40" s="285">
        <v>2308009</v>
      </c>
      <c r="R40" s="285">
        <v>2249557</v>
      </c>
    </row>
    <row r="41" spans="2:18" ht="33" customHeight="1" x14ac:dyDescent="0.25">
      <c r="B41" s="287"/>
      <c r="C41" s="287"/>
      <c r="D41" s="288"/>
      <c r="E41" s="288"/>
      <c r="F41" s="288"/>
      <c r="G41" s="288"/>
      <c r="H41" s="288"/>
      <c r="I41" s="288"/>
      <c r="J41" s="288"/>
      <c r="K41" s="288"/>
      <c r="L41" s="288"/>
      <c r="M41" s="288"/>
      <c r="N41" s="288"/>
      <c r="O41" s="288"/>
      <c r="P41" s="288"/>
      <c r="Q41" s="288"/>
      <c r="R41" s="288"/>
    </row>
    <row r="42" spans="2:18" ht="33" customHeight="1" x14ac:dyDescent="0.25">
      <c r="B42" s="312" t="s">
        <v>347</v>
      </c>
      <c r="C42" s="310"/>
      <c r="D42" s="310"/>
      <c r="E42" s="310"/>
      <c r="F42" s="310"/>
      <c r="G42" s="310"/>
      <c r="H42" s="310"/>
      <c r="I42" s="281"/>
      <c r="J42" s="279"/>
    </row>
    <row r="43" spans="2:18" ht="33" customHeight="1" x14ac:dyDescent="0.25">
      <c r="B43" s="314"/>
      <c r="C43" s="313"/>
      <c r="D43" s="313"/>
      <c r="E43" s="313"/>
      <c r="F43" s="315"/>
      <c r="G43" s="315"/>
      <c r="H43" s="315"/>
      <c r="I43" s="316"/>
      <c r="J43" s="316"/>
      <c r="K43" s="316"/>
      <c r="L43" s="316"/>
      <c r="M43" s="316"/>
      <c r="N43" s="316"/>
      <c r="O43" s="316"/>
      <c r="P43" s="316"/>
      <c r="Q43" s="288"/>
      <c r="R43" s="288"/>
    </row>
    <row r="44" spans="2:18" ht="33" customHeight="1" x14ac:dyDescent="0.25">
      <c r="B44" s="314"/>
      <c r="C44" s="300"/>
      <c r="D44" s="300">
        <f>P7</f>
        <v>2019</v>
      </c>
      <c r="E44" s="300">
        <v>2021</v>
      </c>
      <c r="F44" s="300">
        <f>D44</f>
        <v>2019</v>
      </c>
      <c r="G44" s="300">
        <v>2021</v>
      </c>
      <c r="H44" s="296"/>
      <c r="I44" s="316"/>
      <c r="J44" s="316"/>
      <c r="K44" s="316"/>
      <c r="L44" s="316"/>
      <c r="M44" s="316"/>
      <c r="N44" s="316"/>
      <c r="O44" s="316"/>
      <c r="P44" s="316"/>
      <c r="Q44" s="288"/>
      <c r="R44" s="288"/>
    </row>
    <row r="45" spans="2:18" ht="33" customHeight="1" x14ac:dyDescent="0.25">
      <c r="B45" s="314"/>
      <c r="C45" s="198" t="str">
        <f>+C18</f>
        <v>Productos farmacéuticos y químicos</v>
      </c>
      <c r="D45" s="224">
        <f>+P18</f>
        <v>1132214</v>
      </c>
      <c r="E45" s="224">
        <f>+R18</f>
        <v>1269408</v>
      </c>
      <c r="F45" s="303">
        <f>+D45/$D$53</f>
        <v>0.3803354045153941</v>
      </c>
      <c r="G45" s="303">
        <f>+E45/$E$53</f>
        <v>0.41663592406994343</v>
      </c>
      <c r="H45" s="296"/>
      <c r="I45" s="316"/>
      <c r="J45" s="316"/>
      <c r="K45" s="316"/>
      <c r="L45" s="316"/>
      <c r="M45" s="316"/>
      <c r="N45" s="316"/>
      <c r="O45" s="316"/>
      <c r="P45" s="316"/>
      <c r="Q45" s="288"/>
      <c r="R45" s="288"/>
    </row>
    <row r="46" spans="2:18" ht="33" customHeight="1" x14ac:dyDescent="0.25">
      <c r="B46" s="314"/>
      <c r="C46" s="301" t="str">
        <f>+C13</f>
        <v>Servicios ambulatorios</v>
      </c>
      <c r="D46" s="302">
        <f>+P13</f>
        <v>773859</v>
      </c>
      <c r="E46" s="302">
        <f>+R13</f>
        <v>572643</v>
      </c>
      <c r="F46" s="303">
        <f t="shared" ref="F46:F53" si="0">+D46/$D$53</f>
        <v>0.25995613532678308</v>
      </c>
      <c r="G46" s="303">
        <f t="shared" ref="G46:G53" si="1">+E46/$E$53</f>
        <v>0.18794874891853891</v>
      </c>
      <c r="H46" s="296"/>
      <c r="I46" s="316"/>
      <c r="J46" s="316"/>
      <c r="K46" s="316"/>
      <c r="L46" s="316"/>
      <c r="M46" s="316"/>
      <c r="N46" s="316"/>
      <c r="O46" s="316"/>
      <c r="P46" s="316"/>
      <c r="Q46" s="288"/>
      <c r="R46" s="288"/>
    </row>
    <row r="47" spans="2:18" ht="33" customHeight="1" x14ac:dyDescent="0.25">
      <c r="B47" s="314"/>
      <c r="C47" s="301" t="str">
        <f>+C17</f>
        <v>Servicios de medicina prepagada y seguros de enfermedad y accidentes</v>
      </c>
      <c r="D47" s="302">
        <f>+P17</f>
        <v>328940</v>
      </c>
      <c r="E47" s="302">
        <f>+R17</f>
        <v>303357</v>
      </c>
      <c r="F47" s="303">
        <f t="shared" si="0"/>
        <v>0.11049812841149619</v>
      </c>
      <c r="G47" s="303">
        <f t="shared" si="1"/>
        <v>9.9565643211706426E-2</v>
      </c>
      <c r="H47" s="296"/>
      <c r="I47" s="316"/>
      <c r="J47" s="316"/>
      <c r="K47" s="316"/>
      <c r="L47" s="316"/>
      <c r="M47" s="316"/>
      <c r="N47" s="316"/>
      <c r="O47" s="316"/>
      <c r="P47" s="316"/>
      <c r="Q47" s="288"/>
      <c r="R47" s="288"/>
    </row>
    <row r="48" spans="2:18" ht="33" customHeight="1" x14ac:dyDescent="0.25">
      <c r="B48" s="314"/>
      <c r="C48" s="301" t="str">
        <f>+C12</f>
        <v>Servicios con internación</v>
      </c>
      <c r="D48" s="302">
        <f>+P12</f>
        <v>188021</v>
      </c>
      <c r="E48" s="302">
        <f>+R12</f>
        <v>218813</v>
      </c>
      <c r="F48" s="303">
        <f t="shared" si="0"/>
        <v>6.3160359342305364E-2</v>
      </c>
      <c r="G48" s="303">
        <f t="shared" si="1"/>
        <v>7.181722224337371E-2</v>
      </c>
      <c r="H48" s="296"/>
      <c r="I48" s="316"/>
      <c r="J48" s="316"/>
      <c r="K48" s="316"/>
      <c r="L48" s="316"/>
      <c r="M48" s="316"/>
      <c r="N48" s="316"/>
      <c r="O48" s="316"/>
      <c r="P48" s="316"/>
      <c r="Q48" s="288"/>
      <c r="R48" s="288"/>
    </row>
    <row r="49" spans="2:18" ht="33" customHeight="1" x14ac:dyDescent="0.25">
      <c r="B49" s="314"/>
      <c r="C49" s="301" t="str">
        <f>+C15</f>
        <v>Otros servicios de salud humana</v>
      </c>
      <c r="D49" s="302">
        <f>+P15</f>
        <v>259027</v>
      </c>
      <c r="E49" s="302">
        <f>+R15</f>
        <v>418604</v>
      </c>
      <c r="F49" s="303">
        <f t="shared" si="0"/>
        <v>8.7012825159739224E-2</v>
      </c>
      <c r="G49" s="303">
        <f t="shared" si="1"/>
        <v>0.13739118105398312</v>
      </c>
      <c r="H49" s="296"/>
      <c r="I49" s="316"/>
      <c r="J49" s="316"/>
      <c r="K49" s="316"/>
      <c r="L49" s="316"/>
      <c r="M49" s="316"/>
      <c r="N49" s="316"/>
      <c r="O49" s="316"/>
      <c r="P49" s="316"/>
      <c r="Q49" s="288"/>
      <c r="R49" s="288"/>
    </row>
    <row r="50" spans="2:18" ht="33" customHeight="1" x14ac:dyDescent="0.25">
      <c r="B50" s="314"/>
      <c r="C50" s="198" t="str">
        <f>+C19</f>
        <v>Aparatos médicos, ortopédicos y ópticos</v>
      </c>
      <c r="D50" s="224">
        <f>+P19</f>
        <v>166655</v>
      </c>
      <c r="E50" s="224">
        <f>+R19</f>
        <v>156083</v>
      </c>
      <c r="F50" s="303">
        <f t="shared" si="0"/>
        <v>5.5983053415266909E-2</v>
      </c>
      <c r="G50" s="303">
        <f t="shared" si="1"/>
        <v>5.1228434779526349E-2</v>
      </c>
      <c r="H50" s="296"/>
      <c r="I50" s="316"/>
      <c r="J50" s="316"/>
      <c r="K50" s="316"/>
      <c r="L50" s="316"/>
      <c r="M50" s="316"/>
      <c r="N50" s="316"/>
      <c r="O50" s="316"/>
      <c r="P50" s="316"/>
      <c r="Q50" s="288"/>
      <c r="R50" s="288"/>
    </row>
    <row r="51" spans="2:18" ht="33" customHeight="1" x14ac:dyDescent="0.25">
      <c r="B51" s="314"/>
      <c r="C51" s="301" t="str">
        <f>+C14</f>
        <v>Servicios odontológicos</v>
      </c>
      <c r="D51" s="302">
        <f>+P14</f>
        <v>106285</v>
      </c>
      <c r="E51" s="302">
        <f>+R14</f>
        <v>82770</v>
      </c>
      <c r="F51" s="303">
        <f t="shared" si="0"/>
        <v>3.570345223510632E-2</v>
      </c>
      <c r="G51" s="303">
        <f t="shared" si="1"/>
        <v>2.7166171502991332E-2</v>
      </c>
      <c r="H51" s="296"/>
      <c r="I51" s="316"/>
      <c r="J51" s="316"/>
      <c r="K51" s="316"/>
      <c r="L51" s="316"/>
      <c r="M51" s="316"/>
      <c r="N51" s="316"/>
      <c r="O51" s="316"/>
      <c r="P51" s="316"/>
      <c r="Q51" s="288"/>
      <c r="R51" s="288"/>
    </row>
    <row r="52" spans="2:18" ht="33" customHeight="1" x14ac:dyDescent="0.25">
      <c r="B52" s="314"/>
      <c r="C52" s="304" t="s">
        <v>9</v>
      </c>
      <c r="D52" s="50">
        <f>P9+P10+P20+P11+P21</f>
        <v>21882</v>
      </c>
      <c r="E52" s="50">
        <f>R9+R10+R20+R11+R21</f>
        <v>25126</v>
      </c>
      <c r="F52" s="303">
        <f t="shared" si="0"/>
        <v>7.3506415939087969E-3</v>
      </c>
      <c r="G52" s="303">
        <f t="shared" si="1"/>
        <v>8.2466742199366946E-3</v>
      </c>
      <c r="H52" s="296"/>
      <c r="I52" s="316"/>
      <c r="J52" s="316"/>
      <c r="K52" s="316"/>
      <c r="L52" s="316"/>
      <c r="M52" s="316"/>
      <c r="N52" s="316"/>
      <c r="O52" s="316"/>
      <c r="P52" s="316"/>
      <c r="Q52" s="288"/>
      <c r="R52" s="288"/>
    </row>
    <row r="53" spans="2:18" ht="33" customHeight="1" x14ac:dyDescent="0.25">
      <c r="B53" s="314"/>
      <c r="C53" s="198"/>
      <c r="D53" s="224">
        <f>+D45+D46+D47+D48+D49+D50+D51+D52</f>
        <v>2976883</v>
      </c>
      <c r="E53" s="224">
        <f>+E45+E46+E47+E48+E49+E50+E51+E52</f>
        <v>3046804</v>
      </c>
      <c r="F53" s="303">
        <f t="shared" si="0"/>
        <v>1</v>
      </c>
      <c r="G53" s="303">
        <f t="shared" si="1"/>
        <v>1</v>
      </c>
      <c r="H53" s="296"/>
      <c r="I53" s="316"/>
      <c r="J53" s="316"/>
      <c r="K53" s="316"/>
      <c r="L53" s="316"/>
      <c r="M53" s="316"/>
      <c r="N53" s="316"/>
      <c r="O53" s="316"/>
      <c r="P53" s="316"/>
      <c r="Q53" s="288"/>
      <c r="R53" s="288"/>
    </row>
    <row r="54" spans="2:18" ht="33" customHeight="1" x14ac:dyDescent="0.25">
      <c r="B54" s="287"/>
      <c r="C54" s="287"/>
      <c r="D54" s="288"/>
      <c r="E54" s="288"/>
      <c r="F54" s="288"/>
      <c r="G54" s="288"/>
      <c r="H54" s="288"/>
      <c r="I54" s="288"/>
      <c r="J54" s="288"/>
      <c r="K54" s="288"/>
      <c r="L54" s="288"/>
      <c r="M54" s="288"/>
      <c r="N54" s="288"/>
      <c r="O54" s="288"/>
      <c r="P54" s="288"/>
      <c r="Q54" s="288"/>
      <c r="R54" s="288"/>
    </row>
    <row r="55" spans="2:18" ht="33" customHeight="1" x14ac:dyDescent="0.25">
      <c r="B55" s="287"/>
      <c r="C55" s="287"/>
      <c r="D55" s="288"/>
      <c r="E55" s="288"/>
      <c r="F55" s="288"/>
      <c r="G55" s="288"/>
      <c r="H55" s="288"/>
      <c r="I55" s="288"/>
      <c r="J55" s="288"/>
      <c r="K55" s="288"/>
      <c r="L55" s="288"/>
      <c r="M55" s="288"/>
      <c r="N55" s="288"/>
      <c r="O55" s="288"/>
      <c r="P55" s="288"/>
      <c r="Q55" s="288"/>
      <c r="R55" s="288"/>
    </row>
    <row r="56" spans="2:18" ht="33" customHeight="1" x14ac:dyDescent="0.25">
      <c r="B56" s="287"/>
      <c r="C56" s="287"/>
      <c r="D56" s="288"/>
      <c r="E56" s="288"/>
      <c r="F56" s="288"/>
      <c r="G56" s="288"/>
      <c r="H56" s="288"/>
      <c r="I56" s="288"/>
      <c r="J56" s="288"/>
      <c r="K56" s="288"/>
      <c r="L56" s="288"/>
      <c r="M56" s="288"/>
      <c r="N56" s="288"/>
      <c r="O56" s="288"/>
      <c r="P56" s="288"/>
      <c r="Q56" s="288"/>
      <c r="R56" s="288"/>
    </row>
    <row r="57" spans="2:18" ht="33" customHeight="1" x14ac:dyDescent="0.25">
      <c r="B57" s="287"/>
      <c r="C57" s="287"/>
      <c r="D57" s="288"/>
      <c r="E57" s="288"/>
      <c r="F57" s="288"/>
      <c r="G57" s="288"/>
      <c r="H57" s="288"/>
      <c r="I57" s="288"/>
      <c r="J57" s="288"/>
      <c r="K57" s="288"/>
      <c r="L57" s="288"/>
      <c r="M57" s="288"/>
      <c r="N57" s="288"/>
      <c r="O57" s="288"/>
      <c r="P57" s="288"/>
      <c r="Q57" s="288"/>
      <c r="R57" s="288"/>
    </row>
    <row r="58" spans="2:18" ht="33" customHeight="1" x14ac:dyDescent="0.25">
      <c r="B58" s="287"/>
      <c r="C58" s="287"/>
      <c r="D58" s="288"/>
      <c r="E58" s="288"/>
      <c r="F58" s="288"/>
      <c r="G58" s="288"/>
      <c r="H58" s="288"/>
      <c r="I58" s="288"/>
      <c r="J58" s="288"/>
      <c r="K58" s="288"/>
      <c r="L58" s="288"/>
      <c r="M58" s="288"/>
      <c r="N58" s="288"/>
      <c r="O58" s="288"/>
      <c r="P58" s="288"/>
      <c r="Q58" s="288"/>
      <c r="R58" s="288"/>
    </row>
    <row r="59" spans="2:18" ht="33" customHeight="1" x14ac:dyDescent="0.25">
      <c r="B59" s="287"/>
      <c r="C59" s="287"/>
      <c r="D59" s="288"/>
      <c r="E59" s="288"/>
      <c r="F59" s="288"/>
      <c r="G59" s="288"/>
      <c r="H59" s="288"/>
      <c r="I59" s="288"/>
      <c r="J59" s="288"/>
      <c r="K59" s="288"/>
      <c r="L59" s="288"/>
      <c r="M59" s="288"/>
      <c r="N59" s="288"/>
      <c r="O59" s="288"/>
      <c r="P59" s="288"/>
      <c r="Q59" s="288"/>
      <c r="R59" s="288"/>
    </row>
    <row r="60" spans="2:18" ht="33" customHeight="1" x14ac:dyDescent="0.25">
      <c r="B60" s="287"/>
      <c r="C60" s="287"/>
      <c r="D60" s="288"/>
      <c r="E60" s="288"/>
      <c r="F60" s="288"/>
      <c r="G60" s="288"/>
      <c r="H60" s="288"/>
      <c r="I60" s="288"/>
      <c r="J60" s="288"/>
      <c r="K60" s="288"/>
      <c r="L60" s="288"/>
      <c r="M60" s="288"/>
      <c r="N60" s="288"/>
      <c r="O60" s="288"/>
      <c r="P60" s="288"/>
      <c r="Q60" s="288"/>
      <c r="R60" s="288"/>
    </row>
    <row r="61" spans="2:18" ht="33" customHeight="1" x14ac:dyDescent="0.25">
      <c r="B61" s="287"/>
      <c r="C61" s="287"/>
      <c r="D61" s="288"/>
      <c r="E61" s="288"/>
      <c r="F61" s="288"/>
      <c r="G61" s="288"/>
      <c r="H61" s="288"/>
      <c r="I61" s="288"/>
      <c r="J61" s="288"/>
      <c r="K61" s="288"/>
      <c r="L61" s="288"/>
      <c r="M61" s="288"/>
      <c r="N61" s="288"/>
      <c r="O61" s="288"/>
      <c r="P61" s="288"/>
      <c r="Q61" s="288"/>
      <c r="R61" s="288"/>
    </row>
    <row r="62" spans="2:18" ht="33" customHeight="1" x14ac:dyDescent="0.25">
      <c r="B62" s="287"/>
      <c r="C62" s="287"/>
      <c r="D62" s="288"/>
      <c r="E62" s="288"/>
      <c r="F62" s="288"/>
      <c r="G62" s="288"/>
      <c r="H62" s="288"/>
      <c r="I62" s="288"/>
      <c r="J62" s="288"/>
      <c r="K62" s="288"/>
      <c r="L62" s="288"/>
      <c r="M62" s="288"/>
      <c r="N62" s="288"/>
      <c r="O62" s="288"/>
      <c r="P62" s="288"/>
      <c r="Q62" s="288"/>
      <c r="R62" s="288"/>
    </row>
    <row r="63" spans="2:18" ht="33" customHeight="1" x14ac:dyDescent="0.25">
      <c r="B63" s="287"/>
      <c r="C63" s="287"/>
      <c r="D63" s="288"/>
      <c r="E63" s="288"/>
      <c r="F63" s="288"/>
      <c r="G63" s="288"/>
      <c r="H63" s="288"/>
      <c r="I63" s="288"/>
      <c r="J63" s="288"/>
      <c r="K63" s="288"/>
      <c r="L63" s="288"/>
      <c r="M63" s="288"/>
      <c r="N63" s="288"/>
      <c r="O63" s="288"/>
      <c r="P63" s="288"/>
      <c r="Q63" s="288"/>
      <c r="R63" s="288"/>
    </row>
    <row r="64" spans="2:18" ht="33" customHeight="1" x14ac:dyDescent="0.25">
      <c r="B64" s="312" t="s">
        <v>310</v>
      </c>
      <c r="C64" s="310"/>
      <c r="D64" s="310"/>
      <c r="E64" s="310"/>
      <c r="F64" s="310"/>
      <c r="G64" s="310"/>
      <c r="H64" s="310"/>
      <c r="I64" s="281"/>
      <c r="J64" s="279"/>
    </row>
    <row r="65" spans="1:15" ht="33" customHeight="1" x14ac:dyDescent="0.25">
      <c r="A65" s="272"/>
      <c r="B65" s="306"/>
      <c r="C65" s="198"/>
      <c r="D65" s="198"/>
      <c r="E65" s="198"/>
      <c r="F65" s="306"/>
      <c r="G65" s="306"/>
      <c r="H65" s="306"/>
      <c r="I65" s="296"/>
      <c r="J65" s="209"/>
      <c r="K65" s="313"/>
      <c r="L65" s="272"/>
      <c r="M65" s="272"/>
      <c r="N65" s="272"/>
      <c r="O65" s="272"/>
    </row>
    <row r="66" spans="1:15" ht="33" customHeight="1" x14ac:dyDescent="0.25">
      <c r="A66" s="272"/>
      <c r="B66" s="198"/>
      <c r="C66" s="300"/>
      <c r="D66" s="300">
        <f>+P25</f>
        <v>2019</v>
      </c>
      <c r="E66" s="300">
        <v>2021</v>
      </c>
      <c r="F66" s="300">
        <f>D66</f>
        <v>2019</v>
      </c>
      <c r="G66" s="300">
        <v>2021</v>
      </c>
      <c r="H66" s="296"/>
      <c r="I66" s="296"/>
      <c r="J66" s="209"/>
      <c r="K66" s="313"/>
      <c r="L66" s="272"/>
      <c r="M66" s="272"/>
      <c r="N66" s="272"/>
      <c r="O66" s="272"/>
    </row>
    <row r="67" spans="1:15" ht="33" customHeight="1" x14ac:dyDescent="0.25">
      <c r="A67" s="272"/>
      <c r="B67" s="198"/>
      <c r="C67" s="198" t="str">
        <f>+C36</f>
        <v>Productos farmacéuticos y químicos</v>
      </c>
      <c r="D67" s="224">
        <f>+P36</f>
        <v>1050884</v>
      </c>
      <c r="E67" s="224">
        <f>+R36</f>
        <v>1111077</v>
      </c>
      <c r="F67" s="303">
        <f>+D67/$D$75</f>
        <v>0.46200359356253762</v>
      </c>
      <c r="G67" s="303">
        <f>+E67/$E$75</f>
        <v>0.49390924524250773</v>
      </c>
      <c r="H67" s="296"/>
      <c r="I67" s="296"/>
      <c r="J67" s="209"/>
      <c r="K67" s="313"/>
      <c r="L67" s="272"/>
      <c r="M67" s="272"/>
      <c r="N67" s="272"/>
      <c r="O67" s="272"/>
    </row>
    <row r="68" spans="1:15" ht="33" customHeight="1" x14ac:dyDescent="0.25">
      <c r="A68" s="272"/>
      <c r="B68" s="198"/>
      <c r="C68" s="301" t="str">
        <f>+C31</f>
        <v>Servicios ambulatorios</v>
      </c>
      <c r="D68" s="302">
        <f>+P31</f>
        <v>451161</v>
      </c>
      <c r="E68" s="302">
        <f>+R31</f>
        <v>320464</v>
      </c>
      <c r="F68" s="303">
        <f t="shared" ref="F68:F74" si="2">+D68/$D$75</f>
        <v>0.19834539613817323</v>
      </c>
      <c r="G68" s="303">
        <f t="shared" ref="G68:G74" si="3">+E68/$E$75</f>
        <v>0.14245649254497664</v>
      </c>
      <c r="H68" s="296"/>
      <c r="I68" s="296"/>
      <c r="J68" s="209"/>
      <c r="K68" s="313"/>
      <c r="L68" s="272"/>
      <c r="M68" s="272"/>
      <c r="N68" s="272"/>
      <c r="O68" s="272"/>
    </row>
    <row r="69" spans="1:15" ht="33" customHeight="1" x14ac:dyDescent="0.25">
      <c r="A69" s="272"/>
      <c r="B69" s="198"/>
      <c r="C69" s="301" t="str">
        <f>+C35</f>
        <v>Servicios de medicina prepagada y seguros de enfermedad y accidentes</v>
      </c>
      <c r="D69" s="302">
        <f>+P35</f>
        <v>268287</v>
      </c>
      <c r="E69" s="302">
        <f>+R35</f>
        <v>236903</v>
      </c>
      <c r="F69" s="303">
        <f t="shared" si="2"/>
        <v>0.11794789729990421</v>
      </c>
      <c r="G69" s="303">
        <f t="shared" si="3"/>
        <v>0.10531095677949036</v>
      </c>
      <c r="H69" s="296"/>
      <c r="I69" s="296"/>
      <c r="J69" s="209"/>
      <c r="K69" s="313"/>
      <c r="L69" s="272"/>
      <c r="M69" s="272"/>
      <c r="N69" s="272"/>
      <c r="O69" s="272"/>
    </row>
    <row r="70" spans="1:15" ht="33" customHeight="1" x14ac:dyDescent="0.25">
      <c r="A70" s="272"/>
      <c r="B70" s="198"/>
      <c r="C70" s="301" t="str">
        <f>+C30</f>
        <v>Servicios con internación</v>
      </c>
      <c r="D70" s="302">
        <f>+P30</f>
        <v>114271</v>
      </c>
      <c r="E70" s="302">
        <f>+R30</f>
        <v>124310</v>
      </c>
      <c r="F70" s="303">
        <f t="shared" si="2"/>
        <v>5.0237336033267931E-2</v>
      </c>
      <c r="G70" s="303">
        <f t="shared" si="3"/>
        <v>5.5259768923392474E-2</v>
      </c>
      <c r="H70" s="296"/>
      <c r="I70" s="296"/>
      <c r="J70" s="209"/>
      <c r="K70" s="313"/>
      <c r="L70" s="272"/>
      <c r="M70" s="272"/>
      <c r="N70" s="272"/>
      <c r="O70" s="272"/>
    </row>
    <row r="71" spans="1:15" ht="33" customHeight="1" x14ac:dyDescent="0.25">
      <c r="A71" s="272"/>
      <c r="B71" s="198"/>
      <c r="C71" s="301" t="str">
        <f>+C33</f>
        <v>Otros servicios de salud humana</v>
      </c>
      <c r="D71" s="302">
        <f>+P33</f>
        <v>187401</v>
      </c>
      <c r="E71" s="302">
        <f>+R33</f>
        <v>290995</v>
      </c>
      <c r="F71" s="303">
        <f t="shared" si="2"/>
        <v>8.2387718756031222E-2</v>
      </c>
      <c r="G71" s="303">
        <f t="shared" si="3"/>
        <v>0.12935657998441472</v>
      </c>
      <c r="H71" s="296"/>
      <c r="I71" s="296"/>
      <c r="J71" s="209"/>
      <c r="K71" s="313"/>
      <c r="L71" s="272"/>
      <c r="M71" s="272"/>
      <c r="N71" s="272"/>
      <c r="O71" s="272"/>
    </row>
    <row r="72" spans="1:15" ht="33" customHeight="1" x14ac:dyDescent="0.25">
      <c r="A72" s="272"/>
      <c r="B72" s="198"/>
      <c r="C72" s="198" t="str">
        <f>+C37</f>
        <v>Aparatos médicos, ortopédicos y ópticos</v>
      </c>
      <c r="D72" s="224">
        <f>+P37</f>
        <v>129763</v>
      </c>
      <c r="E72" s="224">
        <f>+R37</f>
        <v>120362</v>
      </c>
      <c r="F72" s="303">
        <f t="shared" si="2"/>
        <v>5.7048135009625772E-2</v>
      </c>
      <c r="G72" s="303">
        <f t="shared" si="3"/>
        <v>5.3504756714321977E-2</v>
      </c>
      <c r="H72" s="296"/>
      <c r="I72" s="296"/>
      <c r="J72" s="209"/>
      <c r="K72" s="313"/>
      <c r="L72" s="272"/>
      <c r="M72" s="272"/>
      <c r="N72" s="272"/>
      <c r="O72" s="272"/>
    </row>
    <row r="73" spans="1:15" ht="33" customHeight="1" x14ac:dyDescent="0.25">
      <c r="A73" s="272"/>
      <c r="B73" s="198"/>
      <c r="C73" s="301" t="str">
        <f>+C32</f>
        <v>Servicios odontológicos</v>
      </c>
      <c r="D73" s="302">
        <f>+P32</f>
        <v>57555</v>
      </c>
      <c r="E73" s="302">
        <f>+R32</f>
        <v>42095</v>
      </c>
      <c r="F73" s="303">
        <f t="shared" si="2"/>
        <v>2.5303094183080008E-2</v>
      </c>
      <c r="G73" s="303">
        <f t="shared" si="3"/>
        <v>1.8712573186631856E-2</v>
      </c>
      <c r="H73" s="296"/>
      <c r="I73" s="296"/>
      <c r="J73" s="209"/>
      <c r="K73" s="313"/>
      <c r="L73" s="272"/>
      <c r="M73" s="272"/>
      <c r="N73" s="272"/>
      <c r="O73" s="272"/>
    </row>
    <row r="74" spans="1:15" ht="33" customHeight="1" x14ac:dyDescent="0.25">
      <c r="A74" s="272"/>
      <c r="B74" s="198"/>
      <c r="C74" s="304" t="s">
        <v>9</v>
      </c>
      <c r="D74" s="50">
        <f>+P27+P28+P29+P39+P38</f>
        <v>15301</v>
      </c>
      <c r="E74" s="50">
        <f>+R27+R28+R29+R39+R38</f>
        <v>3351</v>
      </c>
      <c r="F74" s="303">
        <f t="shared" si="2"/>
        <v>6.7268290173800229E-3</v>
      </c>
      <c r="G74" s="303">
        <f t="shared" si="3"/>
        <v>1.489626624264244E-3</v>
      </c>
      <c r="H74" s="296"/>
      <c r="I74" s="296"/>
      <c r="J74" s="209"/>
      <c r="K74" s="313"/>
      <c r="L74" s="272"/>
      <c r="M74" s="272"/>
      <c r="N74" s="272"/>
      <c r="O74" s="272"/>
    </row>
    <row r="75" spans="1:15" ht="33" customHeight="1" x14ac:dyDescent="0.25">
      <c r="A75" s="272"/>
      <c r="B75" s="198"/>
      <c r="C75" s="198"/>
      <c r="D75" s="224">
        <f>+D67+D68+D69+D70+D71+D72+D73+D74</f>
        <v>2274623</v>
      </c>
      <c r="E75" s="224">
        <f>+E67+E68+E69+E70+E71+E72+E73+E74</f>
        <v>2249557</v>
      </c>
      <c r="F75" s="224">
        <f t="shared" ref="F75:G75" si="4">+F67+F68+F69+F70+F71+F72+F73+F74</f>
        <v>1</v>
      </c>
      <c r="G75" s="224">
        <f t="shared" si="4"/>
        <v>1</v>
      </c>
      <c r="H75" s="296"/>
      <c r="I75" s="296"/>
      <c r="J75" s="209"/>
      <c r="K75" s="313"/>
      <c r="L75" s="272"/>
      <c r="M75" s="272"/>
      <c r="N75" s="272"/>
      <c r="O75" s="272"/>
    </row>
    <row r="76" spans="1:15" ht="33" customHeight="1" x14ac:dyDescent="0.25">
      <c r="B76" s="198"/>
      <c r="C76" s="198"/>
      <c r="D76" s="307">
        <f>+D75-P40</f>
        <v>0</v>
      </c>
      <c r="E76" s="307">
        <f>+E75-R40</f>
        <v>0</v>
      </c>
      <c r="F76" s="308"/>
      <c r="G76" s="308"/>
      <c r="H76" s="296"/>
      <c r="I76" s="296"/>
      <c r="J76" s="209"/>
      <c r="K76" s="197"/>
    </row>
    <row r="77" spans="1:15" ht="33" customHeight="1" x14ac:dyDescent="0.25">
      <c r="B77" s="198"/>
      <c r="C77" s="198"/>
      <c r="D77" s="271"/>
      <c r="E77" s="271"/>
      <c r="F77" s="198"/>
      <c r="G77" s="198"/>
      <c r="H77" s="296"/>
      <c r="I77" s="296"/>
      <c r="J77" s="209"/>
      <c r="K77" s="197"/>
    </row>
    <row r="78" spans="1:15" ht="33" customHeight="1" x14ac:dyDescent="0.25">
      <c r="B78" s="299"/>
      <c r="C78" s="197"/>
      <c r="D78" s="197"/>
      <c r="E78" s="197"/>
      <c r="F78" s="197"/>
      <c r="G78" s="197"/>
      <c r="H78" s="297"/>
      <c r="I78" s="297"/>
      <c r="J78" s="290"/>
      <c r="K78" s="197"/>
    </row>
    <row r="79" spans="1:15" ht="33" customHeight="1" x14ac:dyDescent="0.25">
      <c r="B79" s="299"/>
      <c r="C79" s="197"/>
      <c r="D79" s="197"/>
      <c r="E79" s="197"/>
      <c r="F79" s="197"/>
      <c r="G79" s="197"/>
      <c r="H79" s="197"/>
      <c r="I79" s="297"/>
      <c r="J79" s="290"/>
      <c r="K79" s="197"/>
    </row>
    <row r="80" spans="1:15" ht="33" customHeight="1" x14ac:dyDescent="0.25">
      <c r="B80" s="299"/>
      <c r="C80" s="197"/>
      <c r="D80" s="197"/>
      <c r="E80" s="197"/>
      <c r="F80" s="197"/>
      <c r="G80" s="197"/>
      <c r="H80" s="197"/>
      <c r="I80" s="297"/>
      <c r="J80" s="290"/>
      <c r="K80" s="197"/>
    </row>
    <row r="81" spans="2:11" ht="33" customHeight="1" x14ac:dyDescent="0.25">
      <c r="B81" s="299"/>
      <c r="C81" s="197"/>
      <c r="D81" s="197"/>
      <c r="E81" s="197"/>
      <c r="F81" s="197"/>
      <c r="G81" s="197"/>
      <c r="H81" s="197"/>
      <c r="I81" s="297"/>
      <c r="J81" s="290"/>
      <c r="K81" s="197"/>
    </row>
    <row r="82" spans="2:11" ht="33" customHeight="1" x14ac:dyDescent="0.25">
      <c r="B82" s="299"/>
      <c r="C82" s="298"/>
      <c r="D82" s="197"/>
      <c r="E82" s="197"/>
      <c r="F82" s="197"/>
      <c r="G82" s="197"/>
      <c r="H82" s="297"/>
      <c r="I82" s="297"/>
      <c r="J82" s="290"/>
      <c r="K82" s="197"/>
    </row>
    <row r="83" spans="2:11" ht="33" customHeight="1" x14ac:dyDescent="0.25">
      <c r="B83" s="299"/>
      <c r="C83" s="298"/>
      <c r="D83" s="197"/>
      <c r="E83" s="197"/>
      <c r="F83" s="197"/>
      <c r="G83" s="197"/>
      <c r="H83" s="297"/>
      <c r="I83" s="297"/>
      <c r="J83" s="290"/>
      <c r="K83" s="197"/>
    </row>
    <row r="84" spans="2:11" ht="33" customHeight="1" x14ac:dyDescent="0.25">
      <c r="B84" s="299"/>
      <c r="C84" s="298"/>
      <c r="D84" s="294"/>
      <c r="E84" s="294"/>
      <c r="F84" s="295"/>
      <c r="G84" s="295"/>
      <c r="H84" s="297"/>
      <c r="I84" s="297"/>
      <c r="J84" s="290"/>
      <c r="K84" s="197"/>
    </row>
    <row r="85" spans="2:11" ht="33" customHeight="1" x14ac:dyDescent="0.25">
      <c r="B85" s="299"/>
      <c r="C85" s="197"/>
      <c r="D85" s="294"/>
      <c r="E85" s="294"/>
      <c r="F85" s="295"/>
      <c r="G85" s="295"/>
      <c r="H85" s="297"/>
      <c r="I85" s="297"/>
      <c r="J85" s="290"/>
      <c r="K85" s="197"/>
    </row>
    <row r="86" spans="2:11" ht="16.5" customHeight="1" x14ac:dyDescent="0.25">
      <c r="B86" s="305" t="s">
        <v>80</v>
      </c>
      <c r="C86" s="305"/>
      <c r="D86" s="305"/>
      <c r="E86" s="305"/>
      <c r="F86" s="305"/>
      <c r="G86" s="305"/>
      <c r="H86" s="305"/>
      <c r="I86" s="305"/>
      <c r="J86" s="290"/>
      <c r="K86" s="197"/>
    </row>
    <row r="87" spans="2:11" ht="16.5" customHeight="1" x14ac:dyDescent="0.3">
      <c r="B87" s="106" t="s">
        <v>205</v>
      </c>
      <c r="C87" s="298"/>
      <c r="D87" s="294"/>
      <c r="E87" s="294"/>
      <c r="F87" s="295"/>
      <c r="G87" s="295"/>
      <c r="H87" s="297"/>
      <c r="I87" s="297"/>
      <c r="J87" s="290"/>
      <c r="K87" s="197"/>
    </row>
    <row r="88" spans="2:11" ht="16.5" customHeight="1" x14ac:dyDescent="0.3">
      <c r="B88" s="106" t="s">
        <v>15</v>
      </c>
      <c r="C88" s="298"/>
      <c r="D88" s="294"/>
      <c r="E88" s="294"/>
      <c r="F88" s="295"/>
      <c r="G88" s="295"/>
      <c r="H88" s="297"/>
      <c r="I88" s="297"/>
      <c r="J88" s="290"/>
      <c r="K88" s="197"/>
    </row>
    <row r="89" spans="2:11" ht="33" customHeight="1" x14ac:dyDescent="0.25">
      <c r="B89" s="197"/>
      <c r="H89" s="297"/>
      <c r="I89" s="297"/>
      <c r="J89" s="290"/>
      <c r="K89" s="197"/>
    </row>
    <row r="90" spans="2:11" ht="33" customHeight="1" x14ac:dyDescent="0.25">
      <c r="B90" s="197"/>
      <c r="C90" s="197"/>
      <c r="D90" s="197"/>
      <c r="E90" s="197"/>
      <c r="F90" s="197"/>
      <c r="G90" s="197"/>
      <c r="H90" s="297"/>
      <c r="I90" s="297"/>
      <c r="J90" s="290"/>
      <c r="K90" s="197"/>
    </row>
    <row r="91" spans="2:11" ht="33" customHeight="1" x14ac:dyDescent="0.25">
      <c r="C91" s="197"/>
      <c r="D91" s="197"/>
      <c r="E91" s="197"/>
      <c r="F91" s="197"/>
      <c r="G91" s="197"/>
      <c r="H91" s="297"/>
      <c r="I91" s="297"/>
      <c r="J91" s="290"/>
      <c r="K91" s="197"/>
    </row>
    <row r="92" spans="2:11" ht="16.5" customHeight="1" x14ac:dyDescent="0.25">
      <c r="C92" s="197"/>
      <c r="D92" s="197"/>
      <c r="E92" s="197"/>
      <c r="F92" s="197"/>
      <c r="G92" s="197"/>
      <c r="H92" s="297"/>
      <c r="I92" s="297"/>
      <c r="J92" s="290"/>
      <c r="K92" s="197"/>
    </row>
    <row r="93" spans="2:11" ht="33" customHeight="1" x14ac:dyDescent="0.25">
      <c r="B93" s="197"/>
      <c r="C93" s="197"/>
      <c r="D93" s="197"/>
      <c r="E93" s="197"/>
      <c r="F93" s="197"/>
      <c r="G93" s="197"/>
      <c r="H93" s="297"/>
      <c r="I93" s="297"/>
      <c r="J93" s="290"/>
      <c r="K93" s="197"/>
    </row>
    <row r="94" spans="2:11" ht="33" customHeight="1" x14ac:dyDescent="0.25">
      <c r="C94" s="197"/>
      <c r="D94" s="197"/>
      <c r="E94" s="197"/>
      <c r="F94" s="197"/>
      <c r="G94" s="197"/>
      <c r="H94" s="197"/>
      <c r="I94" s="297"/>
      <c r="J94" s="279"/>
    </row>
    <row r="95" spans="2:11" ht="33" customHeight="1" x14ac:dyDescent="0.25">
      <c r="C95" s="197"/>
      <c r="D95" s="197"/>
      <c r="E95" s="197"/>
      <c r="F95" s="197"/>
      <c r="G95" s="197"/>
      <c r="H95" s="297"/>
      <c r="I95" s="297"/>
      <c r="J95" s="279"/>
    </row>
    <row r="96" spans="2:11" ht="33" customHeight="1" x14ac:dyDescent="0.25">
      <c r="C96" s="197"/>
      <c r="D96" s="197"/>
      <c r="E96" s="197"/>
      <c r="F96" s="197"/>
      <c r="G96" s="197"/>
      <c r="H96" s="297"/>
      <c r="I96" s="297"/>
      <c r="J96" s="279"/>
    </row>
    <row r="97" spans="3:10" ht="33" customHeight="1" x14ac:dyDescent="0.25">
      <c r="C97" s="197"/>
      <c r="D97" s="197"/>
      <c r="E97" s="197"/>
      <c r="F97" s="197"/>
      <c r="G97" s="197"/>
      <c r="H97" s="297"/>
      <c r="I97" s="297"/>
      <c r="J97" s="279"/>
    </row>
    <row r="98" spans="3:10" ht="33" customHeight="1" x14ac:dyDescent="0.25">
      <c r="C98" s="197"/>
      <c r="D98" s="197"/>
      <c r="E98" s="197"/>
      <c r="F98" s="197"/>
      <c r="G98" s="197"/>
      <c r="H98" s="297"/>
      <c r="I98" s="297"/>
      <c r="J98" s="279"/>
    </row>
    <row r="99" spans="3:10" ht="33" customHeight="1" x14ac:dyDescent="0.25">
      <c r="C99" s="197"/>
      <c r="D99" s="197"/>
      <c r="E99" s="197"/>
      <c r="F99" s="197"/>
      <c r="G99" s="197"/>
      <c r="H99" s="297"/>
      <c r="I99" s="297"/>
      <c r="J99" s="279"/>
    </row>
    <row r="100" spans="3:10" ht="33" customHeight="1" x14ac:dyDescent="0.25">
      <c r="C100" s="197"/>
      <c r="D100" s="197"/>
      <c r="E100" s="197"/>
      <c r="F100" s="197"/>
      <c r="G100" s="197"/>
      <c r="H100" s="297"/>
      <c r="I100" s="297"/>
      <c r="J100" s="279"/>
    </row>
    <row r="101" spans="3:10" ht="33" customHeight="1" x14ac:dyDescent="0.25">
      <c r="C101" s="197"/>
      <c r="D101" s="197"/>
      <c r="E101" s="197"/>
      <c r="F101" s="197"/>
      <c r="G101" s="197"/>
      <c r="H101" s="297"/>
      <c r="I101" s="281"/>
      <c r="J101" s="279"/>
    </row>
    <row r="102" spans="3:10" ht="33" customHeight="1" x14ac:dyDescent="0.25">
      <c r="H102" s="297"/>
      <c r="I102" s="281"/>
      <c r="J102" s="279"/>
    </row>
    <row r="103" spans="3:10" ht="33" customHeight="1" x14ac:dyDescent="0.25">
      <c r="H103" s="297"/>
      <c r="I103" s="281"/>
      <c r="J103" s="279"/>
    </row>
    <row r="104" spans="3:10" ht="33" customHeight="1" x14ac:dyDescent="0.25">
      <c r="H104" s="297"/>
      <c r="I104" s="281"/>
      <c r="J104" s="279"/>
    </row>
    <row r="105" spans="3:10" ht="33" customHeight="1" x14ac:dyDescent="0.25">
      <c r="H105" s="297"/>
      <c r="I105" s="281"/>
      <c r="J105" s="279"/>
    </row>
    <row r="106" spans="3:10" ht="33" customHeight="1" x14ac:dyDescent="0.25">
      <c r="H106" s="297"/>
      <c r="I106" s="281"/>
      <c r="J106" s="279"/>
    </row>
    <row r="107" spans="3:10" ht="33" customHeight="1" x14ac:dyDescent="0.25">
      <c r="H107" s="297"/>
      <c r="I107" s="281"/>
      <c r="J107" s="279"/>
    </row>
    <row r="108" spans="3:10" ht="33" customHeight="1" x14ac:dyDescent="0.25">
      <c r="C108" s="197"/>
      <c r="D108" s="292"/>
      <c r="E108" s="292"/>
      <c r="F108" s="293"/>
      <c r="G108" s="293"/>
      <c r="H108" s="297"/>
      <c r="I108" s="281"/>
      <c r="J108" s="279"/>
    </row>
    <row r="109" spans="3:10" ht="33" customHeight="1" x14ac:dyDescent="0.25">
      <c r="D109" s="311"/>
      <c r="E109" s="311"/>
      <c r="F109" s="291"/>
      <c r="G109" s="291"/>
      <c r="H109" s="281"/>
      <c r="I109" s="281"/>
      <c r="J109" s="279"/>
    </row>
    <row r="110" spans="3:10" ht="32.25" customHeight="1" x14ac:dyDescent="0.25">
      <c r="D110" s="311"/>
      <c r="E110" s="311"/>
      <c r="F110" s="291"/>
      <c r="G110" s="291"/>
      <c r="H110" s="281"/>
      <c r="I110" s="281"/>
      <c r="J110" s="279"/>
    </row>
    <row r="111" spans="3:10" ht="32.25" customHeight="1" x14ac:dyDescent="0.25">
      <c r="H111" s="281"/>
      <c r="I111" s="281"/>
    </row>
    <row r="115" spans="2:2" x14ac:dyDescent="0.25">
      <c r="B115" s="19"/>
    </row>
  </sheetData>
  <mergeCells count="4">
    <mergeCell ref="B40:C40"/>
    <mergeCell ref="B4:R4"/>
    <mergeCell ref="B3:R3"/>
    <mergeCell ref="B22:C22"/>
  </mergeCells>
  <conditionalFormatting sqref="D77:E77">
    <cfRule type="cellIs" dxfId="10" priority="2" operator="notEqual">
      <formula>0</formula>
    </cfRule>
  </conditionalFormatting>
  <conditionalFormatting sqref="D76:E76">
    <cfRule type="cellIs" dxfId="9" priority="1" operator="notEqual">
      <formula>0</formula>
    </cfRule>
  </conditionalFormatting>
  <hyperlinks>
    <hyperlink ref="B2" location="Indice!A1" display="Índice"/>
    <hyperlink ref="R2" location="'2.1.14'!A1" display="Siguiente"/>
    <hyperlink ref="Q2" location="'2.1.12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showGridLines="0" zoomScale="70" zoomScaleNormal="70" zoomScaleSheetLayoutView="85" workbookViewId="0">
      <pane ySplit="5" topLeftCell="A6" activePane="bottomLeft" state="frozen"/>
      <selection pane="bottomLeft" activeCell="B2" sqref="B2"/>
    </sheetView>
  </sheetViews>
  <sheetFormatPr baseColWidth="10" defaultRowHeight="15" x14ac:dyDescent="0.25"/>
  <cols>
    <col min="1" max="1" width="5" customWidth="1"/>
    <col min="2" max="2" width="52.7109375" customWidth="1"/>
    <col min="3" max="17" width="15.85546875" customWidth="1"/>
  </cols>
  <sheetData>
    <row r="1" spans="2:17" ht="78" customHeight="1" x14ac:dyDescent="0.25"/>
    <row r="2" spans="2:17" ht="33" customHeight="1" x14ac:dyDescent="0.25">
      <c r="B2" s="52" t="s">
        <v>3</v>
      </c>
      <c r="P2" s="39" t="s">
        <v>279</v>
      </c>
      <c r="Q2" s="39" t="s">
        <v>280</v>
      </c>
    </row>
    <row r="3" spans="2:17" ht="33" customHeight="1" x14ac:dyDescent="0.25">
      <c r="B3" s="448" t="s">
        <v>93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2:17" ht="33" customHeight="1" x14ac:dyDescent="0.25">
      <c r="B4" s="450" t="s">
        <v>204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</row>
    <row r="5" spans="2:17" ht="33" customHeight="1" x14ac:dyDescent="0.25"/>
    <row r="6" spans="2:17" ht="33" customHeight="1" x14ac:dyDescent="0.25">
      <c r="B6" s="21" t="s">
        <v>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2:17" ht="33" customHeight="1" x14ac:dyDescent="0.25">
      <c r="B7" s="32" t="s">
        <v>4</v>
      </c>
      <c r="C7" s="32">
        <v>2007</v>
      </c>
      <c r="D7" s="32">
        <v>2008</v>
      </c>
      <c r="E7" s="32">
        <v>2009</v>
      </c>
      <c r="F7" s="32">
        <v>2010</v>
      </c>
      <c r="G7" s="32">
        <v>2011</v>
      </c>
      <c r="H7" s="32">
        <v>2012</v>
      </c>
      <c r="I7" s="32">
        <v>2013</v>
      </c>
      <c r="J7" s="32">
        <v>2014</v>
      </c>
      <c r="K7" s="32">
        <v>2015</v>
      </c>
      <c r="L7" s="32">
        <v>2016</v>
      </c>
      <c r="M7" s="32">
        <v>2017</v>
      </c>
      <c r="N7" s="32">
        <v>2018</v>
      </c>
      <c r="O7" s="32">
        <v>2019</v>
      </c>
      <c r="P7" s="32">
        <v>2020</v>
      </c>
      <c r="Q7" s="32">
        <v>2021</v>
      </c>
    </row>
    <row r="8" spans="2:17" ht="33" customHeight="1" x14ac:dyDescent="0.25">
      <c r="B8" s="26" t="s">
        <v>416</v>
      </c>
      <c r="C8" s="27">
        <v>1829058</v>
      </c>
      <c r="D8" s="27">
        <v>2231913</v>
      </c>
      <c r="E8" s="27">
        <v>2466061</v>
      </c>
      <c r="F8" s="27">
        <v>3018901</v>
      </c>
      <c r="G8" s="27">
        <v>3631556</v>
      </c>
      <c r="H8" s="27">
        <v>4379406</v>
      </c>
      <c r="I8" s="27">
        <v>4907587</v>
      </c>
      <c r="J8" s="27">
        <v>5258069</v>
      </c>
      <c r="K8" s="27">
        <v>5694014</v>
      </c>
      <c r="L8" s="27">
        <v>5814745</v>
      </c>
      <c r="M8" s="27">
        <v>6198263</v>
      </c>
      <c r="N8" s="27">
        <v>6819266</v>
      </c>
      <c r="O8" s="27">
        <v>6796013</v>
      </c>
      <c r="P8" s="27">
        <v>6540955</v>
      </c>
      <c r="Q8" s="27">
        <v>7120253</v>
      </c>
    </row>
    <row r="9" spans="2:17" ht="33" customHeight="1" x14ac:dyDescent="0.25">
      <c r="B9" s="26" t="s">
        <v>419</v>
      </c>
      <c r="C9" s="27">
        <v>836426</v>
      </c>
      <c r="D9" s="27">
        <v>991976</v>
      </c>
      <c r="E9" s="27">
        <v>1083056</v>
      </c>
      <c r="F9" s="27">
        <v>1285966</v>
      </c>
      <c r="G9" s="27">
        <v>1456069</v>
      </c>
      <c r="H9" s="27">
        <v>1600391</v>
      </c>
      <c r="I9" s="27">
        <v>1720567</v>
      </c>
      <c r="J9" s="27">
        <v>1935616</v>
      </c>
      <c r="K9" s="27">
        <v>2003792</v>
      </c>
      <c r="L9" s="27">
        <v>1937486</v>
      </c>
      <c r="M9" s="27">
        <v>2101713</v>
      </c>
      <c r="N9" s="27">
        <v>2126602</v>
      </c>
      <c r="O9" s="27">
        <v>1979933</v>
      </c>
      <c r="P9" s="27">
        <v>1826071</v>
      </c>
      <c r="Q9" s="27">
        <v>1691840</v>
      </c>
    </row>
    <row r="10" spans="2:17" ht="33" customHeight="1" x14ac:dyDescent="0.25">
      <c r="B10" s="28" t="s">
        <v>420</v>
      </c>
      <c r="C10" s="51">
        <v>2665484</v>
      </c>
      <c r="D10" s="51">
        <v>3223889</v>
      </c>
      <c r="E10" s="51">
        <v>3549117</v>
      </c>
      <c r="F10" s="51">
        <v>4304867</v>
      </c>
      <c r="G10" s="51">
        <v>5087625</v>
      </c>
      <c r="H10" s="51">
        <v>5979797</v>
      </c>
      <c r="I10" s="51">
        <v>6628154</v>
      </c>
      <c r="J10" s="51">
        <v>7193685</v>
      </c>
      <c r="K10" s="51">
        <v>7697806</v>
      </c>
      <c r="L10" s="51">
        <v>7752231</v>
      </c>
      <c r="M10" s="51">
        <v>8299976</v>
      </c>
      <c r="N10" s="51">
        <v>8945868</v>
      </c>
      <c r="O10" s="51">
        <v>8775946</v>
      </c>
      <c r="P10" s="51">
        <v>8367026</v>
      </c>
      <c r="Q10" s="51">
        <v>8812093</v>
      </c>
    </row>
    <row r="11" spans="2:17" ht="33" customHeight="1" x14ac:dyDescent="0.25">
      <c r="B11" s="60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</row>
    <row r="12" spans="2:17" ht="33" customHeight="1" x14ac:dyDescent="0.25">
      <c r="B12" s="21" t="s">
        <v>1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</row>
    <row r="13" spans="2:17" ht="33" customHeight="1" x14ac:dyDescent="0.25">
      <c r="B13" s="32" t="s">
        <v>4</v>
      </c>
      <c r="C13" s="32">
        <v>2007</v>
      </c>
      <c r="D13" s="32">
        <v>2008</v>
      </c>
      <c r="E13" s="32">
        <v>2009</v>
      </c>
      <c r="F13" s="32">
        <v>2010</v>
      </c>
      <c r="G13" s="32">
        <v>2011</v>
      </c>
      <c r="H13" s="32">
        <v>2012</v>
      </c>
      <c r="I13" s="32">
        <v>2013</v>
      </c>
      <c r="J13" s="32">
        <v>2014</v>
      </c>
      <c r="K13" s="32">
        <v>2015</v>
      </c>
      <c r="L13" s="32">
        <v>2016</v>
      </c>
      <c r="M13" s="32">
        <v>2017</v>
      </c>
      <c r="N13" s="32">
        <v>2018</v>
      </c>
      <c r="O13" s="32">
        <v>2019</v>
      </c>
      <c r="P13" s="32">
        <v>2020</v>
      </c>
      <c r="Q13" s="32">
        <v>2021</v>
      </c>
    </row>
    <row r="14" spans="2:17" ht="33" customHeight="1" x14ac:dyDescent="0.25">
      <c r="B14" s="26" t="s">
        <v>416</v>
      </c>
      <c r="C14" s="27">
        <v>1829058</v>
      </c>
      <c r="D14" s="27">
        <v>2122068</v>
      </c>
      <c r="E14" s="27">
        <v>2226854</v>
      </c>
      <c r="F14" s="27">
        <v>2577575</v>
      </c>
      <c r="G14" s="27">
        <v>2988955</v>
      </c>
      <c r="H14" s="27">
        <v>3430082</v>
      </c>
      <c r="I14" s="27">
        <v>3625023</v>
      </c>
      <c r="J14" s="27">
        <v>3709886</v>
      </c>
      <c r="K14" s="27">
        <v>3914495</v>
      </c>
      <c r="L14" s="27">
        <v>3838301</v>
      </c>
      <c r="M14" s="27">
        <v>3854886</v>
      </c>
      <c r="N14" s="27">
        <v>4002396</v>
      </c>
      <c r="O14" s="27">
        <v>4124198</v>
      </c>
      <c r="P14" s="27">
        <v>3568871</v>
      </c>
      <c r="Q14" s="27">
        <v>3881027</v>
      </c>
    </row>
    <row r="15" spans="2:17" ht="33" customHeight="1" x14ac:dyDescent="0.25">
      <c r="B15" s="26" t="s">
        <v>419</v>
      </c>
      <c r="C15" s="27">
        <v>836426</v>
      </c>
      <c r="D15" s="27">
        <v>977081</v>
      </c>
      <c r="E15" s="27">
        <v>1048265</v>
      </c>
      <c r="F15" s="27">
        <v>1230595</v>
      </c>
      <c r="G15" s="27">
        <v>1372510</v>
      </c>
      <c r="H15" s="27">
        <v>1468049</v>
      </c>
      <c r="I15" s="27">
        <v>1537269</v>
      </c>
      <c r="J15" s="27">
        <v>1686495</v>
      </c>
      <c r="K15" s="27">
        <v>1729938</v>
      </c>
      <c r="L15" s="27">
        <v>1640518</v>
      </c>
      <c r="M15" s="27">
        <v>1732977</v>
      </c>
      <c r="N15" s="27">
        <v>1754092</v>
      </c>
      <c r="O15" s="27">
        <v>1639479</v>
      </c>
      <c r="P15" s="27">
        <v>1522157</v>
      </c>
      <c r="Q15" s="27">
        <v>1403990</v>
      </c>
    </row>
    <row r="16" spans="2:17" ht="33" customHeight="1" x14ac:dyDescent="0.25">
      <c r="B16" s="28" t="s">
        <v>420</v>
      </c>
      <c r="C16" s="51">
        <v>2665484</v>
      </c>
      <c r="D16" s="51">
        <v>3099149</v>
      </c>
      <c r="E16" s="51">
        <v>3275119</v>
      </c>
      <c r="F16" s="51">
        <v>3808170</v>
      </c>
      <c r="G16" s="51">
        <v>4361465</v>
      </c>
      <c r="H16" s="51">
        <v>4898131</v>
      </c>
      <c r="I16" s="51">
        <v>5162292</v>
      </c>
      <c r="J16" s="51">
        <v>5396381</v>
      </c>
      <c r="K16" s="51">
        <v>5644433</v>
      </c>
      <c r="L16" s="51">
        <v>5478819</v>
      </c>
      <c r="M16" s="51">
        <v>5587863</v>
      </c>
      <c r="N16" s="51">
        <v>5756488</v>
      </c>
      <c r="O16" s="51">
        <v>5763677</v>
      </c>
      <c r="P16" s="51">
        <v>5091028</v>
      </c>
      <c r="Q16" s="51">
        <v>5285017</v>
      </c>
    </row>
    <row r="17" spans="1:18" ht="33" customHeight="1" x14ac:dyDescent="0.25"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</row>
    <row r="18" spans="1:18" ht="39.75" customHeight="1" x14ac:dyDescent="0.25">
      <c r="B18" s="449" t="s">
        <v>319</v>
      </c>
      <c r="C18" s="449"/>
      <c r="D18" s="449"/>
      <c r="E18" s="449"/>
      <c r="F18" s="449"/>
      <c r="G18" s="449"/>
      <c r="H18" s="449"/>
      <c r="I18" s="449"/>
      <c r="J18" s="449"/>
      <c r="K18" s="449"/>
      <c r="L18" s="449"/>
      <c r="M18" s="449"/>
    </row>
    <row r="19" spans="1:18" ht="33" customHeight="1" x14ac:dyDescent="0.25">
      <c r="B19" s="49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48"/>
    </row>
    <row r="20" spans="1:18" ht="33" customHeight="1" x14ac:dyDescent="0.25">
      <c r="A20" s="47"/>
      <c r="B20" s="49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48"/>
    </row>
    <row r="21" spans="1:18" ht="33" customHeight="1" x14ac:dyDescent="0.25">
      <c r="A21" s="47"/>
      <c r="B21" s="53"/>
      <c r="C21" s="53">
        <v>2007</v>
      </c>
      <c r="D21" s="53">
        <v>2008</v>
      </c>
      <c r="E21" s="53">
        <v>2009</v>
      </c>
      <c r="F21" s="53">
        <v>2010</v>
      </c>
      <c r="G21" s="53">
        <v>2011</v>
      </c>
      <c r="H21" s="53">
        <v>2012</v>
      </c>
      <c r="I21" s="53">
        <v>2013</v>
      </c>
      <c r="J21" s="53">
        <v>2014</v>
      </c>
      <c r="K21" s="53">
        <v>2015</v>
      </c>
      <c r="L21" s="53">
        <v>2016</v>
      </c>
      <c r="M21" s="53">
        <v>2017</v>
      </c>
      <c r="N21" s="53">
        <v>2018</v>
      </c>
      <c r="O21" s="53">
        <v>2019</v>
      </c>
      <c r="P21" s="53">
        <v>2020</v>
      </c>
      <c r="Q21" s="53">
        <v>2021</v>
      </c>
      <c r="R21" s="48"/>
    </row>
    <row r="22" spans="1:18" ht="33" customHeight="1" x14ac:dyDescent="0.25">
      <c r="A22" s="47"/>
      <c r="B22" s="54" t="str">
        <f>+B8</f>
        <v>Producción de las industrias características de la salud</v>
      </c>
      <c r="C22" s="55">
        <f>+C8/C10</f>
        <v>0.68620108017905945</v>
      </c>
      <c r="D22" s="55">
        <f t="shared" ref="D22:P22" si="0">+D8/D10</f>
        <v>0.69230454274325204</v>
      </c>
      <c r="E22" s="55">
        <f t="shared" si="0"/>
        <v>0.69483789911687888</v>
      </c>
      <c r="F22" s="55">
        <f t="shared" si="0"/>
        <v>0.70127625313395281</v>
      </c>
      <c r="G22" s="55">
        <f t="shared" si="0"/>
        <v>0.71380182305103068</v>
      </c>
      <c r="H22" s="55">
        <f t="shared" si="0"/>
        <v>0.73236700175607972</v>
      </c>
      <c r="I22" s="55">
        <f t="shared" si="0"/>
        <v>0.74041535546699733</v>
      </c>
      <c r="J22" s="55">
        <f t="shared" si="0"/>
        <v>0.73092844626919307</v>
      </c>
      <c r="K22" s="55">
        <f t="shared" si="0"/>
        <v>0.73969310216443496</v>
      </c>
      <c r="L22" s="55">
        <f t="shared" si="0"/>
        <v>0.75007375296221179</v>
      </c>
      <c r="M22" s="55">
        <f t="shared" si="0"/>
        <v>0.74678083406506235</v>
      </c>
      <c r="N22" s="55">
        <f t="shared" si="0"/>
        <v>0.76228108887812784</v>
      </c>
      <c r="O22" s="55">
        <f t="shared" si="0"/>
        <v>0.77439093175824003</v>
      </c>
      <c r="P22" s="55">
        <f t="shared" si="0"/>
        <v>0.78175387527181106</v>
      </c>
      <c r="Q22" s="55">
        <f>+Q8/Q10</f>
        <v>0.80800928905312275</v>
      </c>
      <c r="R22" s="48"/>
    </row>
    <row r="23" spans="1:18" ht="33" customHeight="1" x14ac:dyDescent="0.25">
      <c r="A23" s="47"/>
      <c r="B23" s="54" t="str">
        <f t="shared" ref="B23" si="1">+B9</f>
        <v>Producción de las industrias conexas de la salud</v>
      </c>
      <c r="C23" s="55">
        <f>+C9/C10</f>
        <v>0.3137989198209406</v>
      </c>
      <c r="D23" s="55">
        <f t="shared" ref="D23:Q23" si="2">+D9/D10</f>
        <v>0.30769545725674796</v>
      </c>
      <c r="E23" s="55">
        <f t="shared" si="2"/>
        <v>0.30516210088312107</v>
      </c>
      <c r="F23" s="55">
        <f t="shared" si="2"/>
        <v>0.29872374686604719</v>
      </c>
      <c r="G23" s="55">
        <f t="shared" si="2"/>
        <v>0.28619817694896932</v>
      </c>
      <c r="H23" s="55">
        <f t="shared" si="2"/>
        <v>0.26763299824392034</v>
      </c>
      <c r="I23" s="55">
        <f t="shared" si="2"/>
        <v>0.25958464453300273</v>
      </c>
      <c r="J23" s="55">
        <f t="shared" si="2"/>
        <v>0.26907155373080693</v>
      </c>
      <c r="K23" s="55">
        <f t="shared" si="2"/>
        <v>0.2603068978355651</v>
      </c>
      <c r="L23" s="55">
        <f t="shared" si="2"/>
        <v>0.24992624703778821</v>
      </c>
      <c r="M23" s="55">
        <f t="shared" si="2"/>
        <v>0.25321916593493765</v>
      </c>
      <c r="N23" s="55">
        <f t="shared" si="2"/>
        <v>0.23771891112187213</v>
      </c>
      <c r="O23" s="55">
        <f t="shared" si="2"/>
        <v>0.22560906824175991</v>
      </c>
      <c r="P23" s="55">
        <f t="shared" si="2"/>
        <v>0.21824612472818897</v>
      </c>
      <c r="Q23" s="55">
        <f t="shared" si="2"/>
        <v>0.1919907109468772</v>
      </c>
      <c r="R23" s="48"/>
    </row>
    <row r="24" spans="1:18" ht="33" customHeight="1" x14ac:dyDescent="0.25">
      <c r="A24" s="47"/>
      <c r="B24" s="54" t="str">
        <f>+B10</f>
        <v>Producción de las industrias características  y conexas de la salud</v>
      </c>
      <c r="C24" s="55">
        <f>SUM(C22:C23)</f>
        <v>1</v>
      </c>
      <c r="D24" s="55">
        <f t="shared" ref="D24:Q24" si="3">SUM(D22:D23)</f>
        <v>1</v>
      </c>
      <c r="E24" s="55">
        <f t="shared" si="3"/>
        <v>1</v>
      </c>
      <c r="F24" s="55">
        <f t="shared" si="3"/>
        <v>1</v>
      </c>
      <c r="G24" s="55">
        <f t="shared" si="3"/>
        <v>1</v>
      </c>
      <c r="H24" s="55">
        <f t="shared" si="3"/>
        <v>1</v>
      </c>
      <c r="I24" s="55">
        <f t="shared" si="3"/>
        <v>1</v>
      </c>
      <c r="J24" s="55">
        <f t="shared" si="3"/>
        <v>1</v>
      </c>
      <c r="K24" s="55">
        <f t="shared" si="3"/>
        <v>1</v>
      </c>
      <c r="L24" s="55">
        <f t="shared" si="3"/>
        <v>1</v>
      </c>
      <c r="M24" s="55">
        <f t="shared" si="3"/>
        <v>1</v>
      </c>
      <c r="N24" s="55">
        <f t="shared" si="3"/>
        <v>1</v>
      </c>
      <c r="O24" s="55">
        <f t="shared" si="3"/>
        <v>1</v>
      </c>
      <c r="P24" s="55">
        <f t="shared" si="3"/>
        <v>1</v>
      </c>
      <c r="Q24" s="55">
        <f t="shared" si="3"/>
        <v>1</v>
      </c>
      <c r="R24" s="48"/>
    </row>
    <row r="25" spans="1:18" ht="33" customHeight="1" x14ac:dyDescent="0.25">
      <c r="A25" s="47"/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48"/>
    </row>
    <row r="26" spans="1:18" ht="33" customHeight="1" x14ac:dyDescent="0.25">
      <c r="A26" s="47"/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48"/>
    </row>
    <row r="27" spans="1:18" ht="33" customHeight="1" x14ac:dyDescent="0.25">
      <c r="A27" s="47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48"/>
    </row>
    <row r="28" spans="1:18" ht="33" customHeight="1" x14ac:dyDescent="0.25">
      <c r="A28" s="47"/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48"/>
    </row>
    <row r="29" spans="1:18" ht="33" customHeight="1" x14ac:dyDescent="0.25">
      <c r="B29" s="42"/>
      <c r="C29" s="43"/>
      <c r="D29" s="43"/>
      <c r="E29" s="43"/>
      <c r="F29" s="43"/>
      <c r="G29" s="43"/>
      <c r="H29" s="41"/>
      <c r="I29" s="41"/>
      <c r="J29" s="41"/>
      <c r="K29" s="41"/>
      <c r="L29" s="41"/>
      <c r="M29" s="41"/>
      <c r="N29" s="41"/>
      <c r="O29" s="41"/>
      <c r="P29" s="41"/>
      <c r="Q29" s="41"/>
    </row>
    <row r="30" spans="1:18" ht="33" customHeight="1" x14ac:dyDescent="0.25">
      <c r="B30" s="42"/>
      <c r="C30" s="43"/>
      <c r="D30" s="43"/>
      <c r="E30" s="43"/>
      <c r="F30" s="43"/>
      <c r="G30" s="43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1:18" ht="33" customHeight="1" x14ac:dyDescent="0.25">
      <c r="B31" s="42"/>
      <c r="C31" s="43"/>
      <c r="D31" s="43"/>
      <c r="E31" s="43"/>
      <c r="F31" s="43"/>
      <c r="G31" s="43"/>
      <c r="H31" s="41"/>
      <c r="I31" s="41"/>
      <c r="J31" s="41"/>
      <c r="K31" s="41"/>
      <c r="L31" s="41"/>
      <c r="M31" s="41"/>
      <c r="N31" s="41"/>
      <c r="O31" s="41"/>
      <c r="P31" s="41"/>
      <c r="Q31" s="41"/>
    </row>
    <row r="32" spans="1:18" ht="33" customHeight="1" x14ac:dyDescent="0.25">
      <c r="B32" s="42"/>
      <c r="C32" s="43"/>
      <c r="D32" s="43"/>
      <c r="E32" s="43"/>
      <c r="F32" s="43"/>
      <c r="G32" s="43"/>
      <c r="H32" s="41"/>
      <c r="I32" s="41"/>
      <c r="J32" s="41"/>
      <c r="K32" s="41"/>
      <c r="L32" s="41"/>
      <c r="M32" s="41"/>
      <c r="N32" s="41"/>
      <c r="O32" s="41"/>
      <c r="P32" s="41"/>
      <c r="Q32" s="41"/>
    </row>
    <row r="33" spans="1:20" ht="33" customHeight="1" x14ac:dyDescent="0.25">
      <c r="B33" s="42"/>
      <c r="C33" s="43"/>
      <c r="D33" s="43"/>
      <c r="E33" s="43"/>
      <c r="F33" s="43"/>
      <c r="G33" s="43"/>
      <c r="H33" s="41"/>
      <c r="I33" s="41"/>
      <c r="J33" s="41"/>
      <c r="K33" s="41"/>
      <c r="L33" s="41"/>
      <c r="M33" s="41"/>
      <c r="N33" s="41"/>
      <c r="O33" s="41"/>
      <c r="P33" s="41"/>
      <c r="Q33" s="41"/>
    </row>
    <row r="34" spans="1:20" ht="33" customHeight="1" x14ac:dyDescent="0.25">
      <c r="B34" s="42"/>
      <c r="C34" s="43"/>
      <c r="D34" s="43"/>
      <c r="E34" s="43"/>
      <c r="F34" s="43"/>
      <c r="G34" s="43"/>
      <c r="H34" s="41"/>
      <c r="I34" s="41"/>
      <c r="J34" s="41"/>
      <c r="K34" s="41"/>
      <c r="L34" s="41"/>
      <c r="M34" s="41"/>
      <c r="N34" s="41"/>
      <c r="O34" s="41"/>
      <c r="P34" s="41"/>
      <c r="Q34" s="41"/>
    </row>
    <row r="35" spans="1:20" ht="39.75" customHeight="1" x14ac:dyDescent="0.25">
      <c r="B35" s="449" t="s">
        <v>287</v>
      </c>
      <c r="C35" s="449"/>
      <c r="D35" s="449"/>
      <c r="E35" s="449"/>
      <c r="F35" s="449"/>
      <c r="G35" s="449"/>
      <c r="H35" s="449"/>
      <c r="I35" s="449"/>
      <c r="J35" s="449"/>
      <c r="K35" s="449"/>
      <c r="L35" s="449"/>
      <c r="M35" s="449"/>
    </row>
    <row r="36" spans="1:20" ht="33" customHeight="1" x14ac:dyDescent="0.25">
      <c r="B36" s="45"/>
      <c r="C36" s="46"/>
      <c r="D36" s="46"/>
      <c r="E36" s="46"/>
      <c r="F36" s="46"/>
      <c r="G36" s="46"/>
      <c r="H36" s="46"/>
      <c r="I36" s="46"/>
      <c r="J36" s="46"/>
      <c r="K36" s="47"/>
      <c r="L36" s="47"/>
      <c r="M36" s="47"/>
      <c r="N36" s="47"/>
      <c r="O36" s="47"/>
      <c r="P36" s="47"/>
      <c r="Q36" s="47"/>
    </row>
    <row r="37" spans="1:20" ht="33" customHeight="1" x14ac:dyDescent="0.25">
      <c r="B37" s="59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48"/>
      <c r="R37" s="48"/>
      <c r="S37" s="47"/>
      <c r="T37" s="47"/>
    </row>
    <row r="38" spans="1:20" ht="33" customHeight="1" x14ac:dyDescent="0.25">
      <c r="A38" s="61"/>
      <c r="B38" s="53"/>
      <c r="C38" s="53">
        <v>2007</v>
      </c>
      <c r="D38" s="53">
        <v>2008</v>
      </c>
      <c r="E38" s="53">
        <v>2009</v>
      </c>
      <c r="F38" s="53">
        <v>2010</v>
      </c>
      <c r="G38" s="53">
        <v>2011</v>
      </c>
      <c r="H38" s="53">
        <v>2012</v>
      </c>
      <c r="I38" s="53">
        <v>2013</v>
      </c>
      <c r="J38" s="53">
        <v>2014</v>
      </c>
      <c r="K38" s="53">
        <v>2015</v>
      </c>
      <c r="L38" s="53">
        <v>2016</v>
      </c>
      <c r="M38" s="53">
        <v>2017</v>
      </c>
      <c r="N38" s="53">
        <v>2018</v>
      </c>
      <c r="O38" s="53">
        <v>2019</v>
      </c>
      <c r="P38" s="53">
        <v>2020</v>
      </c>
      <c r="Q38" s="53">
        <v>2021</v>
      </c>
      <c r="R38" s="48"/>
      <c r="S38" s="47"/>
      <c r="T38" s="47"/>
    </row>
    <row r="39" spans="1:20" ht="33" customHeight="1" x14ac:dyDescent="0.25">
      <c r="A39" s="61"/>
      <c r="B39" s="54" t="str">
        <f>+B14</f>
        <v>Producción de las industrias características de la salud</v>
      </c>
      <c r="C39" s="55">
        <f t="shared" ref="C39:Q39" si="4">C14/C16</f>
        <v>0.68620108017905945</v>
      </c>
      <c r="D39" s="55">
        <f t="shared" si="4"/>
        <v>0.68472603285611633</v>
      </c>
      <c r="E39" s="55">
        <f t="shared" si="4"/>
        <v>0.67993071396795046</v>
      </c>
      <c r="F39" s="55">
        <f t="shared" si="4"/>
        <v>0.67685397448118123</v>
      </c>
      <c r="G39" s="55">
        <f t="shared" si="4"/>
        <v>0.68530986721204912</v>
      </c>
      <c r="H39" s="55">
        <f t="shared" si="4"/>
        <v>0.70028384295969215</v>
      </c>
      <c r="I39" s="55">
        <f t="shared" si="4"/>
        <v>0.70221192447075831</v>
      </c>
      <c r="J39" s="55">
        <f t="shared" si="4"/>
        <v>0.68747666260036122</v>
      </c>
      <c r="K39" s="55">
        <f t="shared" si="4"/>
        <v>0.69351429984198587</v>
      </c>
      <c r="L39" s="55">
        <f t="shared" si="4"/>
        <v>0.70057087120417738</v>
      </c>
      <c r="M39" s="55">
        <f t="shared" si="4"/>
        <v>0.68986766497317487</v>
      </c>
      <c r="N39" s="55">
        <f t="shared" si="4"/>
        <v>0.69528434698378594</v>
      </c>
      <c r="O39" s="55">
        <f t="shared" si="4"/>
        <v>0.71554981307939358</v>
      </c>
      <c r="P39" s="55">
        <f t="shared" si="4"/>
        <v>0.70101185850873338</v>
      </c>
      <c r="Q39" s="55">
        <f t="shared" si="4"/>
        <v>0.73434522537959668</v>
      </c>
      <c r="R39" s="48"/>
      <c r="S39" s="47"/>
      <c r="T39" s="47"/>
    </row>
    <row r="40" spans="1:20" ht="33" customHeight="1" x14ac:dyDescent="0.25">
      <c r="A40" s="61"/>
      <c r="B40" s="54" t="str">
        <f>+B15</f>
        <v>Producción de las industrias conexas de la salud</v>
      </c>
      <c r="C40" s="55">
        <f t="shared" ref="C40:Q40" si="5">C15/C16</f>
        <v>0.3137989198209406</v>
      </c>
      <c r="D40" s="55">
        <f t="shared" si="5"/>
        <v>0.31527396714388367</v>
      </c>
      <c r="E40" s="55">
        <f t="shared" si="5"/>
        <v>0.32006928603204954</v>
      </c>
      <c r="F40" s="55">
        <f t="shared" si="5"/>
        <v>0.32314602551881877</v>
      </c>
      <c r="G40" s="55">
        <f t="shared" si="5"/>
        <v>0.31469013278795083</v>
      </c>
      <c r="H40" s="55">
        <f t="shared" si="5"/>
        <v>0.29971615704030785</v>
      </c>
      <c r="I40" s="55">
        <f t="shared" si="5"/>
        <v>0.29778807552924164</v>
      </c>
      <c r="J40" s="55">
        <f t="shared" si="5"/>
        <v>0.31252333739963878</v>
      </c>
      <c r="K40" s="55">
        <f t="shared" si="5"/>
        <v>0.30648570015801407</v>
      </c>
      <c r="L40" s="55">
        <f t="shared" si="5"/>
        <v>0.29942912879582262</v>
      </c>
      <c r="M40" s="55">
        <f t="shared" si="5"/>
        <v>0.31013233502682508</v>
      </c>
      <c r="N40" s="55">
        <f t="shared" si="5"/>
        <v>0.30471565301621406</v>
      </c>
      <c r="O40" s="55">
        <f t="shared" si="5"/>
        <v>0.28445018692060642</v>
      </c>
      <c r="P40" s="55">
        <f t="shared" si="5"/>
        <v>0.29898814149126662</v>
      </c>
      <c r="Q40" s="55">
        <f t="shared" si="5"/>
        <v>0.26565477462040332</v>
      </c>
      <c r="R40" s="48"/>
      <c r="S40" s="47"/>
      <c r="T40" s="47"/>
    </row>
    <row r="41" spans="1:20" ht="33" customHeight="1" x14ac:dyDescent="0.25">
      <c r="A41" s="61"/>
      <c r="B41" s="54" t="str">
        <f>+B16</f>
        <v>Producción de las industrias características  y conexas de la salud</v>
      </c>
      <c r="C41" s="55">
        <f>SUM(C39:C40)</f>
        <v>1</v>
      </c>
      <c r="D41" s="55">
        <f t="shared" ref="D41:O41" si="6">SUM(D39:D40)</f>
        <v>1</v>
      </c>
      <c r="E41" s="55">
        <f t="shared" si="6"/>
        <v>1</v>
      </c>
      <c r="F41" s="55">
        <f t="shared" si="6"/>
        <v>1</v>
      </c>
      <c r="G41" s="55">
        <f>SUM(G39:G40)</f>
        <v>1</v>
      </c>
      <c r="H41" s="55">
        <f t="shared" si="6"/>
        <v>1</v>
      </c>
      <c r="I41" s="55">
        <f t="shared" si="6"/>
        <v>1</v>
      </c>
      <c r="J41" s="55">
        <f t="shared" si="6"/>
        <v>1</v>
      </c>
      <c r="K41" s="55">
        <f t="shared" si="6"/>
        <v>1</v>
      </c>
      <c r="L41" s="55">
        <f t="shared" si="6"/>
        <v>1</v>
      </c>
      <c r="M41" s="55">
        <f t="shared" si="6"/>
        <v>1</v>
      </c>
      <c r="N41" s="55">
        <f t="shared" si="6"/>
        <v>1</v>
      </c>
      <c r="O41" s="55">
        <f t="shared" si="6"/>
        <v>1</v>
      </c>
      <c r="P41" s="56"/>
      <c r="Q41" s="48"/>
      <c r="R41" s="48"/>
      <c r="S41" s="47"/>
      <c r="T41" s="47"/>
    </row>
    <row r="42" spans="1:20" ht="33" customHeight="1" x14ac:dyDescent="0.25">
      <c r="A42" s="61"/>
      <c r="B42" s="58"/>
      <c r="C42" s="57"/>
      <c r="D42" s="57"/>
      <c r="E42" s="57"/>
      <c r="F42" s="57"/>
      <c r="G42" s="57"/>
      <c r="H42" s="57"/>
      <c r="I42" s="57"/>
      <c r="J42" s="57"/>
      <c r="K42" s="62"/>
      <c r="L42" s="56"/>
      <c r="M42" s="56"/>
      <c r="N42" s="56"/>
      <c r="O42" s="56"/>
      <c r="P42" s="48"/>
      <c r="Q42" s="48"/>
      <c r="R42" s="48"/>
      <c r="S42" s="47"/>
      <c r="T42" s="47"/>
    </row>
    <row r="43" spans="1:20" ht="33" customHeight="1" x14ac:dyDescent="0.25">
      <c r="B43" s="64"/>
      <c r="C43" s="63"/>
      <c r="D43" s="63"/>
      <c r="E43" s="63"/>
      <c r="F43" s="63"/>
      <c r="G43" s="63"/>
      <c r="H43" s="63"/>
      <c r="I43" s="63"/>
      <c r="J43" s="63"/>
      <c r="K43" s="56"/>
      <c r="L43" s="56"/>
      <c r="M43" s="56"/>
      <c r="N43" s="56"/>
      <c r="O43" s="56"/>
      <c r="P43" s="48"/>
      <c r="Q43" s="48"/>
      <c r="R43" s="48"/>
      <c r="S43" s="47"/>
      <c r="T43" s="47"/>
    </row>
    <row r="44" spans="1:20" ht="33" customHeight="1" x14ac:dyDescent="0.25">
      <c r="B44" s="64"/>
      <c r="C44" s="63"/>
      <c r="D44" s="63"/>
      <c r="E44" s="63"/>
      <c r="F44" s="63"/>
      <c r="G44" s="63"/>
      <c r="H44" s="63"/>
      <c r="I44" s="63"/>
      <c r="J44" s="63"/>
      <c r="K44" s="48"/>
      <c r="L44" s="48"/>
      <c r="M44" s="48"/>
      <c r="N44" s="48"/>
      <c r="O44" s="48"/>
      <c r="P44" s="48"/>
      <c r="Q44" s="48"/>
      <c r="R44" s="48"/>
      <c r="S44" s="47"/>
      <c r="T44" s="47"/>
    </row>
    <row r="45" spans="1:20" ht="33" customHeight="1" x14ac:dyDescent="0.25">
      <c r="B45" s="45"/>
      <c r="C45" s="46"/>
      <c r="D45" s="46"/>
      <c r="E45" s="46"/>
      <c r="F45" s="46"/>
      <c r="G45" s="46"/>
      <c r="H45" s="46"/>
      <c r="I45" s="46"/>
      <c r="J45" s="46"/>
      <c r="K45" s="47"/>
      <c r="L45" s="47"/>
      <c r="M45" s="47"/>
      <c r="N45" s="47"/>
      <c r="O45" s="47"/>
      <c r="P45" s="47"/>
      <c r="Q45" s="47"/>
      <c r="R45" s="47"/>
      <c r="S45" s="47"/>
      <c r="T45" s="47"/>
    </row>
    <row r="46" spans="1:20" ht="33" customHeight="1" x14ac:dyDescent="0.25">
      <c r="B46" s="45"/>
      <c r="C46" s="46"/>
      <c r="D46" s="46"/>
      <c r="E46" s="46"/>
      <c r="F46" s="46"/>
      <c r="G46" s="46"/>
      <c r="H46" s="46"/>
      <c r="I46" s="46"/>
      <c r="J46" s="46"/>
      <c r="K46" s="47"/>
      <c r="L46" s="47"/>
      <c r="M46" s="47"/>
      <c r="N46" s="47"/>
      <c r="O46" s="47"/>
      <c r="P46" s="47"/>
      <c r="Q46" s="47"/>
      <c r="R46" s="47"/>
      <c r="S46" s="47"/>
      <c r="T46" s="47"/>
    </row>
    <row r="47" spans="1:20" ht="33" customHeight="1" x14ac:dyDescent="0.25">
      <c r="B47" s="45"/>
      <c r="C47" s="46"/>
      <c r="D47" s="46"/>
      <c r="E47" s="46"/>
      <c r="F47" s="46"/>
      <c r="G47" s="46"/>
      <c r="H47" s="46"/>
      <c r="I47" s="46"/>
      <c r="J47" s="46"/>
      <c r="K47" s="47"/>
      <c r="L47" s="47"/>
      <c r="M47" s="47"/>
      <c r="N47" s="47"/>
      <c r="O47" s="47"/>
      <c r="P47" s="47"/>
      <c r="Q47" s="47"/>
      <c r="R47" s="47"/>
      <c r="S47" s="47"/>
      <c r="T47" s="47"/>
    </row>
    <row r="48" spans="1:20" ht="33" customHeight="1" x14ac:dyDescent="0.25">
      <c r="B48" s="17"/>
      <c r="C48" s="18"/>
      <c r="D48" s="18"/>
      <c r="E48" s="18"/>
      <c r="F48" s="18"/>
      <c r="G48" s="18"/>
      <c r="H48" s="18"/>
      <c r="I48" s="18"/>
      <c r="J48" s="18"/>
    </row>
    <row r="49" spans="2:3" ht="33" customHeight="1" x14ac:dyDescent="0.25">
      <c r="C49" s="33"/>
    </row>
    <row r="50" spans="2:3" ht="17.25" customHeight="1" x14ac:dyDescent="0.25">
      <c r="C50" s="33"/>
    </row>
    <row r="51" spans="2:3" ht="15.75" customHeight="1" x14ac:dyDescent="0.25">
      <c r="C51" s="33"/>
    </row>
    <row r="52" spans="2:3" ht="15" customHeight="1" x14ac:dyDescent="0.25">
      <c r="B52" s="19" t="s">
        <v>205</v>
      </c>
      <c r="C52" s="33"/>
    </row>
    <row r="53" spans="2:3" ht="15" customHeight="1" x14ac:dyDescent="0.25">
      <c r="B53" s="19" t="s">
        <v>15</v>
      </c>
      <c r="C53" s="33"/>
    </row>
    <row r="54" spans="2:3" ht="15" customHeight="1" x14ac:dyDescent="0.25">
      <c r="C54" s="33"/>
    </row>
  </sheetData>
  <mergeCells count="4">
    <mergeCell ref="B35:M35"/>
    <mergeCell ref="B4:Q4"/>
    <mergeCell ref="B3:Q3"/>
    <mergeCell ref="B18:M18"/>
  </mergeCells>
  <hyperlinks>
    <hyperlink ref="B2" location="Indice!A1" display="Índice"/>
    <hyperlink ref="Q2" location="'1.1.3'!A1" display="Siguiente"/>
    <hyperlink ref="P2" location="'1.1.1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92"/>
  <sheetViews>
    <sheetView showGridLines="0" zoomScale="70" zoomScaleNormal="70" zoomScaleSheetLayoutView="55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13.5703125" customWidth="1"/>
    <col min="3" max="3" width="61.28515625" customWidth="1"/>
    <col min="4" max="18" width="15.85546875" customWidth="1"/>
    <col min="19" max="21" width="15.7109375" customWidth="1"/>
  </cols>
  <sheetData>
    <row r="1" spans="2:18" ht="78" customHeight="1" x14ac:dyDescent="0.25"/>
    <row r="2" spans="2:18" ht="33" customHeight="1" x14ac:dyDescent="0.25">
      <c r="B2" s="283" t="s">
        <v>3</v>
      </c>
      <c r="Q2" s="39" t="s">
        <v>279</v>
      </c>
      <c r="R2" s="39" t="s">
        <v>280</v>
      </c>
    </row>
    <row r="3" spans="2:18" ht="33" customHeight="1" x14ac:dyDescent="0.25">
      <c r="B3" s="448" t="s">
        <v>158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  <c r="R3" s="448"/>
    </row>
    <row r="4" spans="2:18" ht="33" customHeight="1" x14ac:dyDescent="0.25">
      <c r="B4" s="450" t="s">
        <v>225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  <c r="R4" s="450"/>
    </row>
    <row r="5" spans="2:18" ht="33" customHeight="1" x14ac:dyDescent="0.25">
      <c r="B5" s="280"/>
      <c r="C5" s="280"/>
      <c r="D5" s="280"/>
      <c r="E5" s="280"/>
      <c r="F5" s="280"/>
      <c r="G5" s="280"/>
      <c r="H5" s="280"/>
      <c r="I5" s="280"/>
      <c r="K5" s="199"/>
    </row>
    <row r="6" spans="2:18" ht="33" customHeight="1" x14ac:dyDescent="0.25">
      <c r="B6" s="21" t="s">
        <v>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2:18" ht="33" customHeight="1" x14ac:dyDescent="0.25">
      <c r="B7" s="196" t="s">
        <v>10</v>
      </c>
      <c r="C7" s="196" t="s">
        <v>7</v>
      </c>
      <c r="D7" s="32">
        <v>2007</v>
      </c>
      <c r="E7" s="32">
        <v>2008</v>
      </c>
      <c r="F7" s="32">
        <v>2009</v>
      </c>
      <c r="G7" s="32">
        <v>2010</v>
      </c>
      <c r="H7" s="32">
        <v>2011</v>
      </c>
      <c r="I7" s="32">
        <v>2012</v>
      </c>
      <c r="J7" s="32">
        <v>2013</v>
      </c>
      <c r="K7" s="32">
        <v>2014</v>
      </c>
      <c r="L7" s="32">
        <v>2015</v>
      </c>
      <c r="M7" s="32">
        <v>2016</v>
      </c>
      <c r="N7" s="32">
        <v>2017</v>
      </c>
      <c r="O7" s="32">
        <v>2018</v>
      </c>
      <c r="P7" s="32">
        <v>2019</v>
      </c>
      <c r="Q7" s="32">
        <v>2020</v>
      </c>
      <c r="R7" s="32">
        <v>2021</v>
      </c>
    </row>
    <row r="8" spans="2:18" ht="33" customHeight="1" x14ac:dyDescent="0.25">
      <c r="B8" s="319"/>
      <c r="C8" s="286" t="s">
        <v>560</v>
      </c>
      <c r="D8" s="284">
        <v>702166</v>
      </c>
      <c r="E8" s="284">
        <v>835025</v>
      </c>
      <c r="F8" s="284">
        <v>864191</v>
      </c>
      <c r="G8" s="284">
        <v>914885</v>
      </c>
      <c r="H8" s="284">
        <v>1064233</v>
      </c>
      <c r="I8" s="284">
        <v>1204540</v>
      </c>
      <c r="J8" s="284">
        <v>1082434</v>
      </c>
      <c r="K8" s="284">
        <v>868528</v>
      </c>
      <c r="L8" s="284">
        <v>1187110</v>
      </c>
      <c r="M8" s="284">
        <v>1150352</v>
      </c>
      <c r="N8" s="284">
        <v>1210788</v>
      </c>
      <c r="O8" s="284">
        <v>1293596</v>
      </c>
      <c r="P8" s="284">
        <v>1349074</v>
      </c>
      <c r="Q8" s="284">
        <v>1323109</v>
      </c>
      <c r="R8" s="284">
        <v>1317956</v>
      </c>
    </row>
    <row r="9" spans="2:18" ht="33" customHeight="1" x14ac:dyDescent="0.25">
      <c r="B9" s="216" t="s">
        <v>523</v>
      </c>
      <c r="C9" s="125" t="s">
        <v>66</v>
      </c>
      <c r="D9" s="202">
        <v>8262</v>
      </c>
      <c r="E9" s="202">
        <v>4664</v>
      </c>
      <c r="F9" s="202">
        <v>6350</v>
      </c>
      <c r="G9" s="202">
        <v>5185</v>
      </c>
      <c r="H9" s="202">
        <v>7146</v>
      </c>
      <c r="I9" s="202">
        <v>7172</v>
      </c>
      <c r="J9" s="202">
        <v>7416</v>
      </c>
      <c r="K9" s="202">
        <v>2493</v>
      </c>
      <c r="L9" s="202">
        <v>832</v>
      </c>
      <c r="M9" s="202">
        <v>1057</v>
      </c>
      <c r="N9" s="202">
        <v>598</v>
      </c>
      <c r="O9" s="202">
        <v>2267</v>
      </c>
      <c r="P9" s="202">
        <v>2554</v>
      </c>
      <c r="Q9" s="202">
        <v>2456</v>
      </c>
      <c r="R9" s="202">
        <v>2888</v>
      </c>
    </row>
    <row r="10" spans="2:18" ht="33" customHeight="1" x14ac:dyDescent="0.25">
      <c r="B10" s="216" t="s">
        <v>435</v>
      </c>
      <c r="C10" s="125" t="s">
        <v>532</v>
      </c>
      <c r="D10" s="202">
        <v>715</v>
      </c>
      <c r="E10" s="202">
        <v>435</v>
      </c>
      <c r="F10" s="202">
        <v>83</v>
      </c>
      <c r="G10" s="202">
        <v>176</v>
      </c>
      <c r="H10" s="202">
        <v>154</v>
      </c>
      <c r="I10" s="202">
        <v>185</v>
      </c>
      <c r="J10" s="202">
        <v>71</v>
      </c>
      <c r="K10" s="202">
        <v>30</v>
      </c>
      <c r="L10" s="202">
        <v>0</v>
      </c>
      <c r="M10" s="202">
        <v>0</v>
      </c>
      <c r="N10" s="202">
        <v>0</v>
      </c>
      <c r="O10" s="202">
        <v>0</v>
      </c>
      <c r="P10" s="202">
        <v>29</v>
      </c>
      <c r="Q10" s="202">
        <v>87</v>
      </c>
      <c r="R10" s="202">
        <v>87</v>
      </c>
    </row>
    <row r="11" spans="2:18" ht="33" customHeight="1" x14ac:dyDescent="0.25">
      <c r="B11" s="216" t="s">
        <v>520</v>
      </c>
      <c r="C11" s="125" t="s">
        <v>494</v>
      </c>
      <c r="D11" s="202">
        <v>10279</v>
      </c>
      <c r="E11" s="202">
        <v>8301</v>
      </c>
      <c r="F11" s="202">
        <v>8279</v>
      </c>
      <c r="G11" s="202">
        <v>9744</v>
      </c>
      <c r="H11" s="202">
        <v>9708</v>
      </c>
      <c r="I11" s="202">
        <v>10361</v>
      </c>
      <c r="J11" s="202">
        <v>8298</v>
      </c>
      <c r="K11" s="202">
        <v>6452</v>
      </c>
      <c r="L11" s="202">
        <v>16184</v>
      </c>
      <c r="M11" s="202">
        <v>13536</v>
      </c>
      <c r="N11" s="202">
        <v>15840</v>
      </c>
      <c r="O11" s="202">
        <v>16955</v>
      </c>
      <c r="P11" s="202">
        <v>19299</v>
      </c>
      <c r="Q11" s="202">
        <v>19925</v>
      </c>
      <c r="R11" s="202">
        <v>22151</v>
      </c>
    </row>
    <row r="12" spans="2:18" ht="33" customHeight="1" x14ac:dyDescent="0.25">
      <c r="B12" s="216" t="s">
        <v>514</v>
      </c>
      <c r="C12" s="125" t="s">
        <v>515</v>
      </c>
      <c r="D12" s="202">
        <v>51645</v>
      </c>
      <c r="E12" s="202">
        <v>60143</v>
      </c>
      <c r="F12" s="202">
        <v>58302</v>
      </c>
      <c r="G12" s="202">
        <v>70381</v>
      </c>
      <c r="H12" s="202">
        <v>75641</v>
      </c>
      <c r="I12" s="202">
        <v>91895</v>
      </c>
      <c r="J12" s="202">
        <v>97982</v>
      </c>
      <c r="K12" s="202">
        <v>70011</v>
      </c>
      <c r="L12" s="202">
        <v>118442</v>
      </c>
      <c r="M12" s="202">
        <v>106774</v>
      </c>
      <c r="N12" s="202">
        <v>75485</v>
      </c>
      <c r="O12" s="202">
        <v>77634</v>
      </c>
      <c r="P12" s="202">
        <v>107005</v>
      </c>
      <c r="Q12" s="202">
        <v>169710</v>
      </c>
      <c r="R12" s="202">
        <v>113689</v>
      </c>
    </row>
    <row r="13" spans="2:18" ht="33" customHeight="1" x14ac:dyDescent="0.25">
      <c r="B13" s="216" t="s">
        <v>516</v>
      </c>
      <c r="C13" s="125" t="s">
        <v>517</v>
      </c>
      <c r="D13" s="202">
        <v>85039</v>
      </c>
      <c r="E13" s="202">
        <v>104358</v>
      </c>
      <c r="F13" s="202">
        <v>105284</v>
      </c>
      <c r="G13" s="202">
        <v>116628</v>
      </c>
      <c r="H13" s="202">
        <v>114849</v>
      </c>
      <c r="I13" s="202">
        <v>124296</v>
      </c>
      <c r="J13" s="202">
        <v>115567</v>
      </c>
      <c r="K13" s="202">
        <v>37594</v>
      </c>
      <c r="L13" s="202">
        <v>111340</v>
      </c>
      <c r="M13" s="202">
        <v>106248</v>
      </c>
      <c r="N13" s="202">
        <v>85511</v>
      </c>
      <c r="O13" s="202">
        <v>104002</v>
      </c>
      <c r="P13" s="202">
        <v>81016</v>
      </c>
      <c r="Q13" s="202">
        <v>132375</v>
      </c>
      <c r="R13" s="202">
        <v>105124</v>
      </c>
    </row>
    <row r="14" spans="2:18" ht="33" customHeight="1" x14ac:dyDescent="0.25">
      <c r="B14" s="216" t="s">
        <v>510</v>
      </c>
      <c r="C14" s="125" t="s">
        <v>511</v>
      </c>
      <c r="D14" s="202">
        <v>90060</v>
      </c>
      <c r="E14" s="202">
        <v>106224</v>
      </c>
      <c r="F14" s="202">
        <v>109648</v>
      </c>
      <c r="G14" s="202">
        <v>141673</v>
      </c>
      <c r="H14" s="202">
        <v>164013</v>
      </c>
      <c r="I14" s="202">
        <v>189072</v>
      </c>
      <c r="J14" s="202">
        <v>161669</v>
      </c>
      <c r="K14" s="202">
        <v>98116</v>
      </c>
      <c r="L14" s="202">
        <v>187232</v>
      </c>
      <c r="M14" s="202">
        <v>99575</v>
      </c>
      <c r="N14" s="202">
        <v>227060</v>
      </c>
      <c r="O14" s="202">
        <v>247579</v>
      </c>
      <c r="P14" s="202">
        <v>251220</v>
      </c>
      <c r="Q14" s="202">
        <v>111150</v>
      </c>
      <c r="R14" s="202">
        <v>182568</v>
      </c>
    </row>
    <row r="15" spans="2:18" ht="33" customHeight="1" x14ac:dyDescent="0.25">
      <c r="B15" s="216" t="s">
        <v>508</v>
      </c>
      <c r="C15" s="125" t="s">
        <v>509</v>
      </c>
      <c r="D15" s="202">
        <v>293616</v>
      </c>
      <c r="E15" s="202">
        <v>350196</v>
      </c>
      <c r="F15" s="202">
        <v>366548</v>
      </c>
      <c r="G15" s="202">
        <v>359991</v>
      </c>
      <c r="H15" s="202">
        <v>442972</v>
      </c>
      <c r="I15" s="202">
        <v>477430</v>
      </c>
      <c r="J15" s="202">
        <v>407689</v>
      </c>
      <c r="K15" s="202">
        <v>369385</v>
      </c>
      <c r="L15" s="202">
        <v>485044</v>
      </c>
      <c r="M15" s="202">
        <v>532025</v>
      </c>
      <c r="N15" s="202">
        <v>493352</v>
      </c>
      <c r="O15" s="202">
        <v>502989</v>
      </c>
      <c r="P15" s="202">
        <v>522639</v>
      </c>
      <c r="Q15" s="202">
        <v>468611</v>
      </c>
      <c r="R15" s="202">
        <v>390075</v>
      </c>
    </row>
    <row r="16" spans="2:18" ht="33" customHeight="1" x14ac:dyDescent="0.25">
      <c r="B16" s="216" t="s">
        <v>444</v>
      </c>
      <c r="C16" s="125" t="s">
        <v>536</v>
      </c>
      <c r="D16" s="202">
        <v>2452</v>
      </c>
      <c r="E16" s="202">
        <v>2913</v>
      </c>
      <c r="F16" s="202">
        <v>3015</v>
      </c>
      <c r="G16" s="202">
        <v>4146</v>
      </c>
      <c r="H16" s="202">
        <v>5040</v>
      </c>
      <c r="I16" s="202">
        <v>6498</v>
      </c>
      <c r="J16" s="202">
        <v>7252</v>
      </c>
      <c r="K16" s="202">
        <v>7219</v>
      </c>
      <c r="L16" s="202">
        <v>9186</v>
      </c>
      <c r="M16" s="202">
        <v>7751</v>
      </c>
      <c r="N16" s="202">
        <v>6883</v>
      </c>
      <c r="O16" s="202">
        <v>7291</v>
      </c>
      <c r="P16" s="202">
        <v>5762</v>
      </c>
      <c r="Q16" s="202">
        <v>2496</v>
      </c>
      <c r="R16" s="202">
        <v>3361</v>
      </c>
    </row>
    <row r="17" spans="2:18" ht="33" customHeight="1" x14ac:dyDescent="0.25">
      <c r="B17" s="216" t="s">
        <v>524</v>
      </c>
      <c r="C17" s="125" t="s">
        <v>525</v>
      </c>
      <c r="D17" s="202">
        <v>81659</v>
      </c>
      <c r="E17" s="202">
        <v>92283</v>
      </c>
      <c r="F17" s="202">
        <v>99002</v>
      </c>
      <c r="G17" s="202">
        <v>74353</v>
      </c>
      <c r="H17" s="202">
        <v>96136</v>
      </c>
      <c r="I17" s="202">
        <v>106587</v>
      </c>
      <c r="J17" s="202">
        <v>72126</v>
      </c>
      <c r="K17" s="202">
        <v>65398</v>
      </c>
      <c r="L17" s="202">
        <v>71448</v>
      </c>
      <c r="M17" s="202">
        <v>94095</v>
      </c>
      <c r="N17" s="202">
        <v>90230</v>
      </c>
      <c r="O17" s="202">
        <v>102134</v>
      </c>
      <c r="P17" s="202">
        <v>100523</v>
      </c>
      <c r="Q17" s="202">
        <v>71897</v>
      </c>
      <c r="R17" s="202">
        <v>79409</v>
      </c>
    </row>
    <row r="18" spans="2:18" ht="33" customHeight="1" x14ac:dyDescent="0.25">
      <c r="B18" s="216" t="s">
        <v>537</v>
      </c>
      <c r="C18" s="125" t="s">
        <v>538</v>
      </c>
      <c r="D18" s="202">
        <v>6004</v>
      </c>
      <c r="E18" s="202">
        <v>6718</v>
      </c>
      <c r="F18" s="202">
        <v>7618</v>
      </c>
      <c r="G18" s="202">
        <v>5439</v>
      </c>
      <c r="H18" s="202">
        <v>7561</v>
      </c>
      <c r="I18" s="202">
        <v>8398</v>
      </c>
      <c r="J18" s="202">
        <v>4785</v>
      </c>
      <c r="K18" s="202">
        <v>4068</v>
      </c>
      <c r="L18" s="202">
        <v>4432</v>
      </c>
      <c r="M18" s="202">
        <v>6474</v>
      </c>
      <c r="N18" s="202">
        <v>4505</v>
      </c>
      <c r="O18" s="202">
        <v>4501</v>
      </c>
      <c r="P18" s="202">
        <v>4486</v>
      </c>
      <c r="Q18" s="202">
        <v>3585</v>
      </c>
      <c r="R18" s="202">
        <v>4209</v>
      </c>
    </row>
    <row r="19" spans="2:18" ht="33" customHeight="1" x14ac:dyDescent="0.25">
      <c r="B19" s="216" t="s">
        <v>534</v>
      </c>
      <c r="C19" s="125" t="s">
        <v>535</v>
      </c>
      <c r="D19" s="202">
        <v>13359</v>
      </c>
      <c r="E19" s="202">
        <v>19601</v>
      </c>
      <c r="F19" s="202">
        <v>17512</v>
      </c>
      <c r="G19" s="202">
        <v>18890</v>
      </c>
      <c r="H19" s="202">
        <v>19913</v>
      </c>
      <c r="I19" s="202">
        <v>22347</v>
      </c>
      <c r="J19" s="202">
        <v>21321</v>
      </c>
      <c r="K19" s="202">
        <v>22892</v>
      </c>
      <c r="L19" s="202">
        <v>20622</v>
      </c>
      <c r="M19" s="202">
        <v>20188</v>
      </c>
      <c r="N19" s="202">
        <v>24601</v>
      </c>
      <c r="O19" s="202">
        <v>29264</v>
      </c>
      <c r="P19" s="202">
        <v>31843</v>
      </c>
      <c r="Q19" s="202">
        <v>26217</v>
      </c>
      <c r="R19" s="202">
        <v>26164</v>
      </c>
    </row>
    <row r="20" spans="2:18" ht="33" customHeight="1" x14ac:dyDescent="0.25">
      <c r="B20" s="216" t="s">
        <v>518</v>
      </c>
      <c r="C20" s="125" t="s">
        <v>519</v>
      </c>
      <c r="D20" s="202">
        <v>59076</v>
      </c>
      <c r="E20" s="202">
        <v>79189</v>
      </c>
      <c r="F20" s="202">
        <v>82550</v>
      </c>
      <c r="G20" s="202">
        <v>108279</v>
      </c>
      <c r="H20" s="202">
        <v>121100</v>
      </c>
      <c r="I20" s="202">
        <v>160299</v>
      </c>
      <c r="J20" s="202">
        <v>178258</v>
      </c>
      <c r="K20" s="202">
        <v>184870</v>
      </c>
      <c r="L20" s="202">
        <v>162348</v>
      </c>
      <c r="M20" s="202">
        <v>162629</v>
      </c>
      <c r="N20" s="202">
        <v>186723</v>
      </c>
      <c r="O20" s="202">
        <v>198980</v>
      </c>
      <c r="P20" s="202">
        <v>222698</v>
      </c>
      <c r="Q20" s="202">
        <v>314600</v>
      </c>
      <c r="R20" s="202">
        <v>388231</v>
      </c>
    </row>
    <row r="21" spans="2:18" ht="33" customHeight="1" x14ac:dyDescent="0.25">
      <c r="B21" s="282"/>
      <c r="C21" s="286" t="s">
        <v>561</v>
      </c>
      <c r="D21" s="284">
        <v>960419</v>
      </c>
      <c r="E21" s="284">
        <v>1157429</v>
      </c>
      <c r="F21" s="284">
        <v>1174714</v>
      </c>
      <c r="G21" s="284">
        <v>1323286</v>
      </c>
      <c r="H21" s="284">
        <v>1602620</v>
      </c>
      <c r="I21" s="284">
        <v>1673250</v>
      </c>
      <c r="J21" s="284">
        <v>1654354</v>
      </c>
      <c r="K21" s="284">
        <v>1700825</v>
      </c>
      <c r="L21" s="284">
        <v>1874139</v>
      </c>
      <c r="M21" s="284">
        <v>1611294</v>
      </c>
      <c r="N21" s="284">
        <v>1679151</v>
      </c>
      <c r="O21" s="284">
        <v>1619481</v>
      </c>
      <c r="P21" s="284">
        <v>1627809</v>
      </c>
      <c r="Q21" s="284">
        <v>1791550</v>
      </c>
      <c r="R21" s="284">
        <v>1728848</v>
      </c>
    </row>
    <row r="22" spans="2:18" ht="33" customHeight="1" x14ac:dyDescent="0.25">
      <c r="B22" s="216" t="s">
        <v>521</v>
      </c>
      <c r="C22" s="125" t="s">
        <v>522</v>
      </c>
      <c r="D22" s="202">
        <v>64378</v>
      </c>
      <c r="E22" s="202">
        <v>76197</v>
      </c>
      <c r="F22" s="202">
        <v>84271</v>
      </c>
      <c r="G22" s="202">
        <v>91805</v>
      </c>
      <c r="H22" s="202">
        <v>128873</v>
      </c>
      <c r="I22" s="202">
        <v>127926</v>
      </c>
      <c r="J22" s="202">
        <v>127338</v>
      </c>
      <c r="K22" s="202">
        <v>158038</v>
      </c>
      <c r="L22" s="202">
        <v>216734</v>
      </c>
      <c r="M22" s="202">
        <v>212183</v>
      </c>
      <c r="N22" s="202">
        <v>201242</v>
      </c>
      <c r="O22" s="202">
        <v>210517</v>
      </c>
      <c r="P22" s="202">
        <v>232400</v>
      </c>
      <c r="Q22" s="202">
        <v>337219</v>
      </c>
      <c r="R22" s="202">
        <v>207083</v>
      </c>
    </row>
    <row r="23" spans="2:18" ht="33" customHeight="1" x14ac:dyDescent="0.25">
      <c r="B23" s="216" t="s">
        <v>526</v>
      </c>
      <c r="C23" s="125" t="s">
        <v>527</v>
      </c>
      <c r="D23" s="202">
        <v>44068</v>
      </c>
      <c r="E23" s="202">
        <v>51709</v>
      </c>
      <c r="F23" s="202">
        <v>45609</v>
      </c>
      <c r="G23" s="202">
        <v>68426</v>
      </c>
      <c r="H23" s="202">
        <v>83322</v>
      </c>
      <c r="I23" s="202">
        <v>114142</v>
      </c>
      <c r="J23" s="202">
        <v>84137</v>
      </c>
      <c r="K23" s="202">
        <v>82943</v>
      </c>
      <c r="L23" s="202">
        <v>87614</v>
      </c>
      <c r="M23" s="202">
        <v>81531</v>
      </c>
      <c r="N23" s="202">
        <v>89351</v>
      </c>
      <c r="O23" s="202">
        <v>101957</v>
      </c>
      <c r="P23" s="202">
        <v>96540</v>
      </c>
      <c r="Q23" s="202">
        <v>97865</v>
      </c>
      <c r="R23" s="202">
        <v>96274</v>
      </c>
    </row>
    <row r="24" spans="2:18" ht="33" customHeight="1" x14ac:dyDescent="0.25">
      <c r="B24" s="216" t="s">
        <v>425</v>
      </c>
      <c r="C24" s="125" t="s">
        <v>533</v>
      </c>
      <c r="D24" s="202">
        <v>193</v>
      </c>
      <c r="E24" s="202">
        <v>401</v>
      </c>
      <c r="F24" s="202">
        <v>364</v>
      </c>
      <c r="G24" s="202">
        <v>110</v>
      </c>
      <c r="H24" s="202">
        <v>839</v>
      </c>
      <c r="I24" s="202">
        <v>1975</v>
      </c>
      <c r="J24" s="202">
        <v>2786</v>
      </c>
      <c r="K24" s="202">
        <v>3214</v>
      </c>
      <c r="L24" s="202">
        <v>5608</v>
      </c>
      <c r="M24" s="202">
        <v>8505</v>
      </c>
      <c r="N24" s="202">
        <v>8909</v>
      </c>
      <c r="O24" s="202">
        <v>9797</v>
      </c>
      <c r="P24" s="202">
        <v>11476</v>
      </c>
      <c r="Q24" s="202">
        <v>24686</v>
      </c>
      <c r="R24" s="202">
        <v>32793</v>
      </c>
    </row>
    <row r="25" spans="2:18" ht="33" customHeight="1" x14ac:dyDescent="0.25">
      <c r="B25" s="216" t="s">
        <v>512</v>
      </c>
      <c r="C25" s="125" t="s">
        <v>513</v>
      </c>
      <c r="D25" s="202">
        <v>745819</v>
      </c>
      <c r="E25" s="202">
        <v>884314</v>
      </c>
      <c r="F25" s="202">
        <v>876482</v>
      </c>
      <c r="G25" s="202">
        <v>983883</v>
      </c>
      <c r="H25" s="202">
        <v>1157160</v>
      </c>
      <c r="I25" s="202">
        <v>1209168</v>
      </c>
      <c r="J25" s="202">
        <v>1210295</v>
      </c>
      <c r="K25" s="202">
        <v>1265056</v>
      </c>
      <c r="L25" s="202">
        <v>1376068</v>
      </c>
      <c r="M25" s="202">
        <v>1183792</v>
      </c>
      <c r="N25" s="202">
        <v>1207840</v>
      </c>
      <c r="O25" s="202">
        <v>1125886</v>
      </c>
      <c r="P25" s="202">
        <v>1120738</v>
      </c>
      <c r="Q25" s="202">
        <v>1199014</v>
      </c>
      <c r="R25" s="202">
        <v>1236615</v>
      </c>
    </row>
    <row r="26" spans="2:18" ht="33" customHeight="1" x14ac:dyDescent="0.25">
      <c r="B26" s="216" t="s">
        <v>528</v>
      </c>
      <c r="C26" s="125" t="s">
        <v>529</v>
      </c>
      <c r="D26" s="202">
        <v>63634</v>
      </c>
      <c r="E26" s="202">
        <v>95765</v>
      </c>
      <c r="F26" s="202">
        <v>113966</v>
      </c>
      <c r="G26" s="202">
        <v>123291</v>
      </c>
      <c r="H26" s="202">
        <v>165944</v>
      </c>
      <c r="I26" s="202">
        <v>148695</v>
      </c>
      <c r="J26" s="202">
        <v>150976</v>
      </c>
      <c r="K26" s="202">
        <v>126895</v>
      </c>
      <c r="L26" s="202">
        <v>124173</v>
      </c>
      <c r="M26" s="202">
        <v>74594</v>
      </c>
      <c r="N26" s="202">
        <v>102438</v>
      </c>
      <c r="O26" s="202">
        <v>99102</v>
      </c>
      <c r="P26" s="202">
        <v>91427</v>
      </c>
      <c r="Q26" s="202">
        <v>75845</v>
      </c>
      <c r="R26" s="202">
        <v>84002</v>
      </c>
    </row>
    <row r="27" spans="2:18" ht="33" customHeight="1" x14ac:dyDescent="0.25">
      <c r="B27" s="216" t="s">
        <v>530</v>
      </c>
      <c r="C27" s="125" t="s">
        <v>531</v>
      </c>
      <c r="D27" s="202">
        <v>42327</v>
      </c>
      <c r="E27" s="202">
        <v>49043</v>
      </c>
      <c r="F27" s="202">
        <v>54022</v>
      </c>
      <c r="G27" s="202">
        <v>55771</v>
      </c>
      <c r="H27" s="202">
        <v>66482</v>
      </c>
      <c r="I27" s="202">
        <v>71344</v>
      </c>
      <c r="J27" s="202">
        <v>78822</v>
      </c>
      <c r="K27" s="202">
        <v>64679</v>
      </c>
      <c r="L27" s="202">
        <v>63942</v>
      </c>
      <c r="M27" s="202">
        <v>50689</v>
      </c>
      <c r="N27" s="202">
        <v>69371</v>
      </c>
      <c r="O27" s="202">
        <v>72222</v>
      </c>
      <c r="P27" s="202">
        <v>75228</v>
      </c>
      <c r="Q27" s="202">
        <v>56921</v>
      </c>
      <c r="R27" s="202">
        <v>72081</v>
      </c>
    </row>
    <row r="28" spans="2:18" ht="33" customHeight="1" x14ac:dyDescent="0.25">
      <c r="B28" s="216" t="s">
        <v>539</v>
      </c>
      <c r="C28" s="125" t="s">
        <v>505</v>
      </c>
      <c r="D28" s="202">
        <v>0</v>
      </c>
      <c r="E28" s="202">
        <v>0</v>
      </c>
      <c r="F28" s="202">
        <v>0</v>
      </c>
      <c r="G28" s="202">
        <v>0</v>
      </c>
      <c r="H28" s="202">
        <v>0</v>
      </c>
      <c r="I28" s="202">
        <v>0</v>
      </c>
      <c r="J28" s="202">
        <v>0</v>
      </c>
      <c r="K28" s="202">
        <v>0</v>
      </c>
      <c r="L28" s="202">
        <v>0</v>
      </c>
      <c r="M28" s="202">
        <v>0</v>
      </c>
      <c r="N28" s="202">
        <v>0</v>
      </c>
      <c r="O28" s="202">
        <v>0</v>
      </c>
      <c r="P28" s="202">
        <v>0</v>
      </c>
      <c r="Q28" s="202">
        <v>0</v>
      </c>
      <c r="R28" s="202">
        <v>0</v>
      </c>
    </row>
    <row r="29" spans="2:18" ht="33" customHeight="1" x14ac:dyDescent="0.25">
      <c r="B29" s="216" t="s">
        <v>540</v>
      </c>
      <c r="C29" s="125" t="s">
        <v>507</v>
      </c>
      <c r="D29" s="202">
        <v>0</v>
      </c>
      <c r="E29" s="202">
        <v>0</v>
      </c>
      <c r="F29" s="202">
        <v>0</v>
      </c>
      <c r="G29" s="202">
        <v>0</v>
      </c>
      <c r="H29" s="202">
        <v>0</v>
      </c>
      <c r="I29" s="202">
        <v>0</v>
      </c>
      <c r="J29" s="202">
        <v>0</v>
      </c>
      <c r="K29" s="202">
        <v>0</v>
      </c>
      <c r="L29" s="202">
        <v>0</v>
      </c>
      <c r="M29" s="202">
        <v>0</v>
      </c>
      <c r="N29" s="202">
        <v>0</v>
      </c>
      <c r="O29" s="202">
        <v>0</v>
      </c>
      <c r="P29" s="202">
        <v>0</v>
      </c>
      <c r="Q29" s="202">
        <v>0</v>
      </c>
      <c r="R29" s="202">
        <v>0</v>
      </c>
    </row>
    <row r="30" spans="2:18" ht="33" customHeight="1" x14ac:dyDescent="0.25">
      <c r="B30" s="471" t="s">
        <v>448</v>
      </c>
      <c r="C30" s="471"/>
      <c r="D30" s="285">
        <v>1662585</v>
      </c>
      <c r="E30" s="285">
        <v>1992454</v>
      </c>
      <c r="F30" s="285">
        <v>2038905</v>
      </c>
      <c r="G30" s="285">
        <v>2238171</v>
      </c>
      <c r="H30" s="285">
        <v>2666853</v>
      </c>
      <c r="I30" s="285">
        <v>2877790</v>
      </c>
      <c r="J30" s="285">
        <v>2736788</v>
      </c>
      <c r="K30" s="285">
        <v>2569353</v>
      </c>
      <c r="L30" s="285">
        <v>3061249</v>
      </c>
      <c r="M30" s="285">
        <v>2761646</v>
      </c>
      <c r="N30" s="285">
        <v>2889939</v>
      </c>
      <c r="O30" s="285">
        <v>2913077</v>
      </c>
      <c r="P30" s="285">
        <v>2976883</v>
      </c>
      <c r="Q30" s="285">
        <v>3114659</v>
      </c>
      <c r="R30" s="285">
        <v>3046804</v>
      </c>
    </row>
    <row r="31" spans="2:18" ht="33" customHeight="1" x14ac:dyDescent="0.25">
      <c r="B31" s="280"/>
      <c r="C31" s="280"/>
      <c r="D31" s="280"/>
      <c r="E31" s="280"/>
      <c r="F31" s="280"/>
      <c r="G31" s="280"/>
      <c r="H31" s="280"/>
      <c r="I31" s="280"/>
      <c r="K31" s="199"/>
    </row>
    <row r="32" spans="2:18" ht="33" customHeight="1" x14ac:dyDescent="0.25">
      <c r="B32" s="21" t="s">
        <v>1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2:18" ht="33" customHeight="1" x14ac:dyDescent="0.25">
      <c r="B33" s="196" t="s">
        <v>10</v>
      </c>
      <c r="C33" s="196" t="s">
        <v>7</v>
      </c>
      <c r="D33" s="32">
        <v>2007</v>
      </c>
      <c r="E33" s="32">
        <v>2008</v>
      </c>
      <c r="F33" s="32">
        <v>2009</v>
      </c>
      <c r="G33" s="32">
        <v>2010</v>
      </c>
      <c r="H33" s="32">
        <v>2011</v>
      </c>
      <c r="I33" s="32">
        <v>2012</v>
      </c>
      <c r="J33" s="32">
        <v>2013</v>
      </c>
      <c r="K33" s="32">
        <v>2014</v>
      </c>
      <c r="L33" s="32">
        <v>2015</v>
      </c>
      <c r="M33" s="32">
        <v>2016</v>
      </c>
      <c r="N33" s="32">
        <v>2017</v>
      </c>
      <c r="O33" s="32">
        <v>2018</v>
      </c>
      <c r="P33" s="32">
        <v>2019</v>
      </c>
      <c r="Q33" s="32">
        <v>2020</v>
      </c>
      <c r="R33" s="32">
        <v>2021</v>
      </c>
    </row>
    <row r="34" spans="2:18" ht="33" customHeight="1" x14ac:dyDescent="0.25">
      <c r="B34" s="319"/>
      <c r="C34" s="286" t="s">
        <v>560</v>
      </c>
      <c r="D34" s="284">
        <v>702166</v>
      </c>
      <c r="E34" s="284">
        <v>789739</v>
      </c>
      <c r="F34" s="284">
        <v>764688</v>
      </c>
      <c r="G34" s="284">
        <v>763590</v>
      </c>
      <c r="H34" s="284">
        <v>852141</v>
      </c>
      <c r="I34" s="284">
        <v>918339</v>
      </c>
      <c r="J34" s="284">
        <v>785308</v>
      </c>
      <c r="K34" s="284">
        <v>593414</v>
      </c>
      <c r="L34" s="284">
        <v>791804</v>
      </c>
      <c r="M34" s="284">
        <v>734254</v>
      </c>
      <c r="N34" s="284">
        <v>750204</v>
      </c>
      <c r="O34" s="284">
        <v>769595</v>
      </c>
      <c r="P34" s="284">
        <v>825689</v>
      </c>
      <c r="Q34" s="284">
        <v>761369</v>
      </c>
      <c r="R34" s="284">
        <v>781215</v>
      </c>
    </row>
    <row r="35" spans="2:18" ht="33" customHeight="1" x14ac:dyDescent="0.25">
      <c r="B35" s="216" t="s">
        <v>523</v>
      </c>
      <c r="C35" s="125" t="s">
        <v>66</v>
      </c>
      <c r="D35" s="202">
        <v>8262</v>
      </c>
      <c r="E35" s="202">
        <v>4521</v>
      </c>
      <c r="F35" s="202">
        <v>5960</v>
      </c>
      <c r="G35" s="202">
        <v>4692</v>
      </c>
      <c r="H35" s="202">
        <v>6268</v>
      </c>
      <c r="I35" s="202">
        <v>6021</v>
      </c>
      <c r="J35" s="202">
        <v>5964</v>
      </c>
      <c r="K35" s="202">
        <v>1936</v>
      </c>
      <c r="L35" s="202">
        <v>629</v>
      </c>
      <c r="M35" s="202">
        <v>777</v>
      </c>
      <c r="N35" s="202">
        <v>430</v>
      </c>
      <c r="O35" s="202">
        <v>1609</v>
      </c>
      <c r="P35" s="202">
        <v>1786</v>
      </c>
      <c r="Q35" s="202">
        <v>1671</v>
      </c>
      <c r="R35" s="202">
        <v>1919</v>
      </c>
    </row>
    <row r="36" spans="2:18" ht="33" customHeight="1" x14ac:dyDescent="0.25">
      <c r="B36" s="216" t="s">
        <v>435</v>
      </c>
      <c r="C36" s="125" t="s">
        <v>532</v>
      </c>
      <c r="D36" s="202">
        <v>715</v>
      </c>
      <c r="E36" s="202">
        <v>422</v>
      </c>
      <c r="F36" s="202">
        <v>78</v>
      </c>
      <c r="G36" s="202">
        <v>159</v>
      </c>
      <c r="H36" s="202">
        <v>135</v>
      </c>
      <c r="I36" s="202">
        <v>155</v>
      </c>
      <c r="J36" s="202">
        <v>57</v>
      </c>
      <c r="K36" s="202">
        <v>23</v>
      </c>
      <c r="L36" s="202">
        <v>0</v>
      </c>
      <c r="M36" s="202">
        <v>0</v>
      </c>
      <c r="N36" s="202">
        <v>0</v>
      </c>
      <c r="O36" s="202">
        <v>0</v>
      </c>
      <c r="P36" s="202">
        <v>20</v>
      </c>
      <c r="Q36" s="202">
        <v>59</v>
      </c>
      <c r="R36" s="202">
        <v>58</v>
      </c>
    </row>
    <row r="37" spans="2:18" ht="33" customHeight="1" x14ac:dyDescent="0.25">
      <c r="B37" s="216" t="s">
        <v>520</v>
      </c>
      <c r="C37" s="125" t="s">
        <v>494</v>
      </c>
      <c r="D37" s="202">
        <v>10279</v>
      </c>
      <c r="E37" s="202">
        <v>8047</v>
      </c>
      <c r="F37" s="202">
        <v>7770</v>
      </c>
      <c r="G37" s="202">
        <v>8817</v>
      </c>
      <c r="H37" s="202">
        <v>8515</v>
      </c>
      <c r="I37" s="202">
        <v>8698</v>
      </c>
      <c r="J37" s="202">
        <v>6673</v>
      </c>
      <c r="K37" s="202">
        <v>5012</v>
      </c>
      <c r="L37" s="202">
        <v>12227</v>
      </c>
      <c r="M37" s="202">
        <v>9947</v>
      </c>
      <c r="N37" s="202">
        <v>11394</v>
      </c>
      <c r="O37" s="202">
        <v>12031</v>
      </c>
      <c r="P37" s="202">
        <v>13495</v>
      </c>
      <c r="Q37" s="202">
        <v>8417</v>
      </c>
      <c r="R37" s="202">
        <v>1374</v>
      </c>
    </row>
    <row r="38" spans="2:18" ht="33" customHeight="1" x14ac:dyDescent="0.25">
      <c r="B38" s="216" t="s">
        <v>514</v>
      </c>
      <c r="C38" s="125" t="s">
        <v>515</v>
      </c>
      <c r="D38" s="202">
        <v>51645</v>
      </c>
      <c r="E38" s="202">
        <v>57819</v>
      </c>
      <c r="F38" s="202">
        <v>55215</v>
      </c>
      <c r="G38" s="202">
        <v>63991</v>
      </c>
      <c r="H38" s="202">
        <v>65803</v>
      </c>
      <c r="I38" s="202">
        <v>76900</v>
      </c>
      <c r="J38" s="202">
        <v>76395</v>
      </c>
      <c r="K38" s="202">
        <v>52673</v>
      </c>
      <c r="L38" s="202">
        <v>84528</v>
      </c>
      <c r="M38" s="202">
        <v>71099</v>
      </c>
      <c r="N38" s="202">
        <v>43639</v>
      </c>
      <c r="O38" s="202">
        <v>41341</v>
      </c>
      <c r="P38" s="202">
        <v>58109</v>
      </c>
      <c r="Q38" s="202">
        <v>78569</v>
      </c>
      <c r="R38" s="202">
        <v>55765</v>
      </c>
    </row>
    <row r="39" spans="2:18" ht="33" customHeight="1" x14ac:dyDescent="0.25">
      <c r="B39" s="216" t="s">
        <v>516</v>
      </c>
      <c r="C39" s="125" t="s">
        <v>517</v>
      </c>
      <c r="D39" s="202">
        <v>85039</v>
      </c>
      <c r="E39" s="202">
        <v>100325</v>
      </c>
      <c r="F39" s="202">
        <v>99709</v>
      </c>
      <c r="G39" s="202">
        <v>106342</v>
      </c>
      <c r="H39" s="202">
        <v>100181</v>
      </c>
      <c r="I39" s="202">
        <v>104283</v>
      </c>
      <c r="J39" s="202">
        <v>90324</v>
      </c>
      <c r="K39" s="202">
        <v>28353</v>
      </c>
      <c r="L39" s="202">
        <v>85354</v>
      </c>
      <c r="M39" s="202">
        <v>77477</v>
      </c>
      <c r="N39" s="202">
        <v>61753</v>
      </c>
      <c r="O39" s="202">
        <v>68787</v>
      </c>
      <c r="P39" s="202">
        <v>56162</v>
      </c>
      <c r="Q39" s="202">
        <v>79949</v>
      </c>
      <c r="R39" s="202">
        <v>68545</v>
      </c>
    </row>
    <row r="40" spans="2:18" ht="33" customHeight="1" x14ac:dyDescent="0.25">
      <c r="B40" s="216" t="s">
        <v>510</v>
      </c>
      <c r="C40" s="125" t="s">
        <v>511</v>
      </c>
      <c r="D40" s="202">
        <v>90060</v>
      </c>
      <c r="E40" s="202">
        <v>102118</v>
      </c>
      <c r="F40" s="202">
        <v>103843</v>
      </c>
      <c r="G40" s="202">
        <v>129184</v>
      </c>
      <c r="H40" s="202">
        <v>143083</v>
      </c>
      <c r="I40" s="202">
        <v>158650</v>
      </c>
      <c r="J40" s="202">
        <v>126386</v>
      </c>
      <c r="K40" s="202">
        <v>74019</v>
      </c>
      <c r="L40" s="202">
        <v>143590</v>
      </c>
      <c r="M40" s="202">
        <v>71645</v>
      </c>
      <c r="N40" s="202">
        <v>149608</v>
      </c>
      <c r="O40" s="202">
        <v>147930</v>
      </c>
      <c r="P40" s="202">
        <v>157666</v>
      </c>
      <c r="Q40" s="202">
        <v>58371</v>
      </c>
      <c r="R40" s="202">
        <v>107051</v>
      </c>
    </row>
    <row r="41" spans="2:18" ht="33" customHeight="1" x14ac:dyDescent="0.25">
      <c r="B41" s="216" t="s">
        <v>508</v>
      </c>
      <c r="C41" s="125" t="s">
        <v>509</v>
      </c>
      <c r="D41" s="202">
        <v>293616</v>
      </c>
      <c r="E41" s="202">
        <v>325730</v>
      </c>
      <c r="F41" s="202">
        <v>303655</v>
      </c>
      <c r="G41" s="202">
        <v>270382</v>
      </c>
      <c r="H41" s="202">
        <v>327242</v>
      </c>
      <c r="I41" s="202">
        <v>331883</v>
      </c>
      <c r="J41" s="202">
        <v>266206</v>
      </c>
      <c r="K41" s="202">
        <v>223917</v>
      </c>
      <c r="L41" s="202">
        <v>277862</v>
      </c>
      <c r="M41" s="202">
        <v>305483</v>
      </c>
      <c r="N41" s="202">
        <v>271005</v>
      </c>
      <c r="O41" s="202">
        <v>269479</v>
      </c>
      <c r="P41" s="202">
        <v>293495</v>
      </c>
      <c r="Q41" s="202">
        <v>250466</v>
      </c>
      <c r="R41" s="202">
        <v>213413</v>
      </c>
    </row>
    <row r="42" spans="2:18" ht="33" customHeight="1" x14ac:dyDescent="0.25">
      <c r="B42" s="216" t="s">
        <v>444</v>
      </c>
      <c r="C42" s="125" t="s">
        <v>536</v>
      </c>
      <c r="D42" s="202">
        <v>2452</v>
      </c>
      <c r="E42" s="202">
        <v>2800</v>
      </c>
      <c r="F42" s="202">
        <v>2856</v>
      </c>
      <c r="G42" s="202">
        <v>3782</v>
      </c>
      <c r="H42" s="202">
        <v>4399</v>
      </c>
      <c r="I42" s="202">
        <v>5454</v>
      </c>
      <c r="J42" s="202">
        <v>5671</v>
      </c>
      <c r="K42" s="202">
        <v>5448</v>
      </c>
      <c r="L42" s="202">
        <v>6938</v>
      </c>
      <c r="M42" s="202">
        <v>5589</v>
      </c>
      <c r="N42" s="202">
        <v>4569</v>
      </c>
      <c r="O42" s="202">
        <v>4454</v>
      </c>
      <c r="P42" s="202">
        <v>3555</v>
      </c>
      <c r="Q42" s="202">
        <v>1328</v>
      </c>
      <c r="R42" s="202">
        <v>1993</v>
      </c>
    </row>
    <row r="43" spans="2:18" ht="33" customHeight="1" x14ac:dyDescent="0.25">
      <c r="B43" s="216" t="s">
        <v>524</v>
      </c>
      <c r="C43" s="125" t="s">
        <v>525</v>
      </c>
      <c r="D43" s="202">
        <v>81659</v>
      </c>
      <c r="E43" s="202">
        <v>85468</v>
      </c>
      <c r="F43" s="202">
        <v>83635</v>
      </c>
      <c r="G43" s="202">
        <v>56563</v>
      </c>
      <c r="H43" s="202">
        <v>71447</v>
      </c>
      <c r="I43" s="202">
        <v>75164</v>
      </c>
      <c r="J43" s="202">
        <v>47796</v>
      </c>
      <c r="K43" s="202">
        <v>39790</v>
      </c>
      <c r="L43" s="202">
        <v>40420</v>
      </c>
      <c r="M43" s="202">
        <v>52076</v>
      </c>
      <c r="N43" s="202">
        <v>49227</v>
      </c>
      <c r="O43" s="202">
        <v>53760</v>
      </c>
      <c r="P43" s="202">
        <v>54000</v>
      </c>
      <c r="Q43" s="202">
        <v>36479</v>
      </c>
      <c r="R43" s="202">
        <v>40102</v>
      </c>
    </row>
    <row r="44" spans="2:18" ht="33" customHeight="1" x14ac:dyDescent="0.25">
      <c r="B44" s="216" t="s">
        <v>537</v>
      </c>
      <c r="C44" s="125" t="s">
        <v>538</v>
      </c>
      <c r="D44" s="202">
        <v>6004</v>
      </c>
      <c r="E44" s="202">
        <v>6527</v>
      </c>
      <c r="F44" s="202">
        <v>7230</v>
      </c>
      <c r="G44" s="202">
        <v>4894</v>
      </c>
      <c r="H44" s="202">
        <v>6266</v>
      </c>
      <c r="I44" s="202">
        <v>6522</v>
      </c>
      <c r="J44" s="202">
        <v>3711</v>
      </c>
      <c r="K44" s="202">
        <v>3102</v>
      </c>
      <c r="L44" s="202">
        <v>3280</v>
      </c>
      <c r="M44" s="202">
        <v>4738</v>
      </c>
      <c r="N44" s="202">
        <v>3265</v>
      </c>
      <c r="O44" s="202">
        <v>3258</v>
      </c>
      <c r="P44" s="202">
        <v>3215</v>
      </c>
      <c r="Q44" s="202">
        <v>2527</v>
      </c>
      <c r="R44" s="202">
        <v>2879</v>
      </c>
    </row>
    <row r="45" spans="2:18" ht="33" customHeight="1" x14ac:dyDescent="0.25">
      <c r="B45" s="216" t="s">
        <v>534</v>
      </c>
      <c r="C45" s="125" t="s">
        <v>535</v>
      </c>
      <c r="D45" s="202">
        <v>13359</v>
      </c>
      <c r="E45" s="202">
        <v>19001</v>
      </c>
      <c r="F45" s="202">
        <v>16435</v>
      </c>
      <c r="G45" s="202">
        <v>17092</v>
      </c>
      <c r="H45" s="202">
        <v>17466</v>
      </c>
      <c r="I45" s="202">
        <v>18759</v>
      </c>
      <c r="J45" s="202">
        <v>17145</v>
      </c>
      <c r="K45" s="202">
        <v>17783</v>
      </c>
      <c r="L45" s="202">
        <v>15221</v>
      </c>
      <c r="M45" s="202">
        <v>14233</v>
      </c>
      <c r="N45" s="202">
        <v>17153</v>
      </c>
      <c r="O45" s="202">
        <v>19942</v>
      </c>
      <c r="P45" s="202">
        <v>21292</v>
      </c>
      <c r="Q45" s="202">
        <v>17011</v>
      </c>
      <c r="R45" s="202">
        <v>16786</v>
      </c>
    </row>
    <row r="46" spans="2:18" ht="33" customHeight="1" x14ac:dyDescent="0.25">
      <c r="B46" s="216" t="s">
        <v>518</v>
      </c>
      <c r="C46" s="125" t="s">
        <v>519</v>
      </c>
      <c r="D46" s="202">
        <v>59076</v>
      </c>
      <c r="E46" s="202">
        <v>76961</v>
      </c>
      <c r="F46" s="202">
        <v>78302</v>
      </c>
      <c r="G46" s="202">
        <v>97692</v>
      </c>
      <c r="H46" s="202">
        <v>101336</v>
      </c>
      <c r="I46" s="202">
        <v>125850</v>
      </c>
      <c r="J46" s="202">
        <v>138980</v>
      </c>
      <c r="K46" s="202">
        <v>141358</v>
      </c>
      <c r="L46" s="202">
        <v>121755</v>
      </c>
      <c r="M46" s="202">
        <v>121190</v>
      </c>
      <c r="N46" s="202">
        <v>138161</v>
      </c>
      <c r="O46" s="202">
        <v>147004</v>
      </c>
      <c r="P46" s="202">
        <v>162894</v>
      </c>
      <c r="Q46" s="202">
        <v>226522</v>
      </c>
      <c r="R46" s="202">
        <v>271330</v>
      </c>
    </row>
    <row r="47" spans="2:18" ht="33" customHeight="1" x14ac:dyDescent="0.25">
      <c r="B47" s="282"/>
      <c r="C47" s="286" t="s">
        <v>561</v>
      </c>
      <c r="D47" s="284">
        <v>960419</v>
      </c>
      <c r="E47" s="284">
        <v>1151529</v>
      </c>
      <c r="F47" s="284">
        <v>1167412</v>
      </c>
      <c r="G47" s="284">
        <v>1313985</v>
      </c>
      <c r="H47" s="284">
        <v>1573601</v>
      </c>
      <c r="I47" s="284">
        <v>1612754</v>
      </c>
      <c r="J47" s="284">
        <v>1572058</v>
      </c>
      <c r="K47" s="284">
        <v>1606471</v>
      </c>
      <c r="L47" s="284">
        <v>1771971</v>
      </c>
      <c r="M47" s="284">
        <v>1501598</v>
      </c>
      <c r="N47" s="284">
        <v>1520961</v>
      </c>
      <c r="O47" s="284">
        <v>1451531</v>
      </c>
      <c r="P47" s="284">
        <v>1448934</v>
      </c>
      <c r="Q47" s="284">
        <v>1546640</v>
      </c>
      <c r="R47" s="284">
        <v>1468342</v>
      </c>
    </row>
    <row r="48" spans="2:18" ht="33" customHeight="1" x14ac:dyDescent="0.25">
      <c r="B48" s="216" t="s">
        <v>521</v>
      </c>
      <c r="C48" s="125" t="s">
        <v>522</v>
      </c>
      <c r="D48" s="202">
        <v>64378</v>
      </c>
      <c r="E48" s="202">
        <v>73863</v>
      </c>
      <c r="F48" s="202">
        <v>79090</v>
      </c>
      <c r="G48" s="202">
        <v>83069</v>
      </c>
      <c r="H48" s="202">
        <v>113037</v>
      </c>
      <c r="I48" s="202">
        <v>107395</v>
      </c>
      <c r="J48" s="202">
        <v>102398</v>
      </c>
      <c r="K48" s="202">
        <v>122759</v>
      </c>
      <c r="L48" s="202">
        <v>169356</v>
      </c>
      <c r="M48" s="202">
        <v>167105</v>
      </c>
      <c r="N48" s="202">
        <v>162058</v>
      </c>
      <c r="O48" s="202">
        <v>169531</v>
      </c>
      <c r="P48" s="202">
        <v>189548</v>
      </c>
      <c r="Q48" s="202">
        <v>268703</v>
      </c>
      <c r="R48" s="202">
        <v>161719</v>
      </c>
    </row>
    <row r="49" spans="2:18" ht="33" customHeight="1" x14ac:dyDescent="0.25">
      <c r="B49" s="216" t="s">
        <v>526</v>
      </c>
      <c r="C49" s="125" t="s">
        <v>527</v>
      </c>
      <c r="D49" s="202">
        <v>44068</v>
      </c>
      <c r="E49" s="202">
        <v>50125</v>
      </c>
      <c r="F49" s="202">
        <v>42805</v>
      </c>
      <c r="G49" s="202">
        <v>61915</v>
      </c>
      <c r="H49" s="202">
        <v>73083</v>
      </c>
      <c r="I49" s="202">
        <v>95824</v>
      </c>
      <c r="J49" s="202">
        <v>67658</v>
      </c>
      <c r="K49" s="202">
        <v>64428</v>
      </c>
      <c r="L49" s="202">
        <v>68461</v>
      </c>
      <c r="M49" s="202">
        <v>64210</v>
      </c>
      <c r="N49" s="202">
        <v>71954</v>
      </c>
      <c r="O49" s="202">
        <v>82107</v>
      </c>
      <c r="P49" s="202">
        <v>78739</v>
      </c>
      <c r="Q49" s="202">
        <v>77981</v>
      </c>
      <c r="R49" s="202">
        <v>75184</v>
      </c>
    </row>
    <row r="50" spans="2:18" ht="33" customHeight="1" x14ac:dyDescent="0.25">
      <c r="B50" s="216" t="s">
        <v>425</v>
      </c>
      <c r="C50" s="125" t="s">
        <v>533</v>
      </c>
      <c r="D50" s="202">
        <v>193</v>
      </c>
      <c r="E50" s="202">
        <v>347</v>
      </c>
      <c r="F50" s="202">
        <v>293</v>
      </c>
      <c r="G50" s="202">
        <v>88</v>
      </c>
      <c r="H50" s="202">
        <v>644</v>
      </c>
      <c r="I50" s="202">
        <v>1450</v>
      </c>
      <c r="J50" s="202">
        <v>1994</v>
      </c>
      <c r="K50" s="202">
        <v>2244</v>
      </c>
      <c r="L50" s="202">
        <v>3760</v>
      </c>
      <c r="M50" s="202">
        <v>5486</v>
      </c>
      <c r="N50" s="202">
        <v>5840</v>
      </c>
      <c r="O50" s="202">
        <v>6432</v>
      </c>
      <c r="P50" s="202">
        <v>7500</v>
      </c>
      <c r="Q50" s="202">
        <v>15925</v>
      </c>
      <c r="R50" s="202">
        <v>21183</v>
      </c>
    </row>
    <row r="51" spans="2:18" ht="33" customHeight="1" x14ac:dyDescent="0.25">
      <c r="B51" s="216" t="s">
        <v>512</v>
      </c>
      <c r="C51" s="125" t="s">
        <v>513</v>
      </c>
      <c r="D51" s="202">
        <v>745819</v>
      </c>
      <c r="E51" s="202">
        <v>885403</v>
      </c>
      <c r="F51" s="202">
        <v>884433</v>
      </c>
      <c r="G51" s="202">
        <v>999623</v>
      </c>
      <c r="H51" s="202">
        <v>1175536</v>
      </c>
      <c r="I51" s="202">
        <v>1214677</v>
      </c>
      <c r="J51" s="202">
        <v>1204841</v>
      </c>
      <c r="K51" s="202">
        <v>1262064</v>
      </c>
      <c r="L51" s="202">
        <v>1383987</v>
      </c>
      <c r="M51" s="202">
        <v>1169707</v>
      </c>
      <c r="N51" s="202">
        <v>1148558</v>
      </c>
      <c r="O51" s="202">
        <v>1060466</v>
      </c>
      <c r="P51" s="202">
        <v>1043384</v>
      </c>
      <c r="Q51" s="202">
        <v>1082669</v>
      </c>
      <c r="R51" s="202">
        <v>1089894</v>
      </c>
    </row>
    <row r="52" spans="2:18" ht="33" customHeight="1" x14ac:dyDescent="0.25">
      <c r="B52" s="216" t="s">
        <v>528</v>
      </c>
      <c r="C52" s="125" t="s">
        <v>529</v>
      </c>
      <c r="D52" s="202">
        <v>63634</v>
      </c>
      <c r="E52" s="202">
        <v>92952</v>
      </c>
      <c r="F52" s="202">
        <v>105487</v>
      </c>
      <c r="G52" s="202">
        <v>110388</v>
      </c>
      <c r="H52" s="202">
        <v>141349</v>
      </c>
      <c r="I52" s="202">
        <v>122103</v>
      </c>
      <c r="J52" s="202">
        <v>117315</v>
      </c>
      <c r="K52" s="202">
        <v>93567</v>
      </c>
      <c r="L52" s="202">
        <v>87911</v>
      </c>
      <c r="M52" s="202">
        <v>50813</v>
      </c>
      <c r="N52" s="202">
        <v>70914</v>
      </c>
      <c r="O52" s="202">
        <v>68703</v>
      </c>
      <c r="P52" s="202">
        <v>63097</v>
      </c>
      <c r="Q52" s="202">
        <v>51669</v>
      </c>
      <c r="R52" s="202">
        <v>57300</v>
      </c>
    </row>
    <row r="53" spans="2:18" ht="33" customHeight="1" x14ac:dyDescent="0.25">
      <c r="B53" s="216" t="s">
        <v>530</v>
      </c>
      <c r="C53" s="125" t="s">
        <v>531</v>
      </c>
      <c r="D53" s="202">
        <v>42327</v>
      </c>
      <c r="E53" s="202">
        <v>48839</v>
      </c>
      <c r="F53" s="202">
        <v>55304</v>
      </c>
      <c r="G53" s="202">
        <v>58902</v>
      </c>
      <c r="H53" s="202">
        <v>69952</v>
      </c>
      <c r="I53" s="202">
        <v>71305</v>
      </c>
      <c r="J53" s="202">
        <v>77852</v>
      </c>
      <c r="K53" s="202">
        <v>61409</v>
      </c>
      <c r="L53" s="202">
        <v>58496</v>
      </c>
      <c r="M53" s="202">
        <v>44277</v>
      </c>
      <c r="N53" s="202">
        <v>61637</v>
      </c>
      <c r="O53" s="202">
        <v>64292</v>
      </c>
      <c r="P53" s="202">
        <v>66666</v>
      </c>
      <c r="Q53" s="202">
        <v>49693</v>
      </c>
      <c r="R53" s="202">
        <v>63062</v>
      </c>
    </row>
    <row r="54" spans="2:18" ht="33" customHeight="1" x14ac:dyDescent="0.25">
      <c r="B54" s="216" t="s">
        <v>539</v>
      </c>
      <c r="C54" s="125" t="s">
        <v>505</v>
      </c>
      <c r="D54" s="202">
        <v>0</v>
      </c>
      <c r="E54" s="202">
        <v>0</v>
      </c>
      <c r="F54" s="202">
        <v>0</v>
      </c>
      <c r="G54" s="202">
        <v>0</v>
      </c>
      <c r="H54" s="202">
        <v>0</v>
      </c>
      <c r="I54" s="202">
        <v>0</v>
      </c>
      <c r="J54" s="202">
        <v>0</v>
      </c>
      <c r="K54" s="202">
        <v>0</v>
      </c>
      <c r="L54" s="202">
        <v>0</v>
      </c>
      <c r="M54" s="202">
        <v>0</v>
      </c>
      <c r="N54" s="202">
        <v>0</v>
      </c>
      <c r="O54" s="202">
        <v>0</v>
      </c>
      <c r="P54" s="202">
        <v>0</v>
      </c>
      <c r="Q54" s="202">
        <v>0</v>
      </c>
      <c r="R54" s="202">
        <v>0</v>
      </c>
    </row>
    <row r="55" spans="2:18" ht="33" customHeight="1" x14ac:dyDescent="0.25">
      <c r="B55" s="216" t="s">
        <v>540</v>
      </c>
      <c r="C55" s="125" t="s">
        <v>507</v>
      </c>
      <c r="D55" s="202">
        <v>0</v>
      </c>
      <c r="E55" s="202">
        <v>0</v>
      </c>
      <c r="F55" s="202">
        <v>0</v>
      </c>
      <c r="G55" s="202">
        <v>0</v>
      </c>
      <c r="H55" s="202">
        <v>0</v>
      </c>
      <c r="I55" s="202">
        <v>0</v>
      </c>
      <c r="J55" s="202">
        <v>0</v>
      </c>
      <c r="K55" s="202">
        <v>0</v>
      </c>
      <c r="L55" s="202">
        <v>0</v>
      </c>
      <c r="M55" s="202">
        <v>0</v>
      </c>
      <c r="N55" s="202">
        <v>0</v>
      </c>
      <c r="O55" s="202">
        <v>0</v>
      </c>
      <c r="P55" s="202">
        <v>0</v>
      </c>
      <c r="Q55" s="202">
        <v>0</v>
      </c>
      <c r="R55" s="202">
        <v>0</v>
      </c>
    </row>
    <row r="56" spans="2:18" ht="33" customHeight="1" x14ac:dyDescent="0.25">
      <c r="B56" s="471" t="s">
        <v>448</v>
      </c>
      <c r="C56" s="471"/>
      <c r="D56" s="285">
        <v>1662585</v>
      </c>
      <c r="E56" s="285">
        <v>1941268</v>
      </c>
      <c r="F56" s="285">
        <v>1932100</v>
      </c>
      <c r="G56" s="285">
        <v>2077575</v>
      </c>
      <c r="H56" s="285">
        <v>2425742</v>
      </c>
      <c r="I56" s="285">
        <v>2531093</v>
      </c>
      <c r="J56" s="285">
        <v>2357366</v>
      </c>
      <c r="K56" s="285">
        <v>2199885</v>
      </c>
      <c r="L56" s="285">
        <v>2563775</v>
      </c>
      <c r="M56" s="285">
        <v>2235852</v>
      </c>
      <c r="N56" s="285">
        <v>2271165</v>
      </c>
      <c r="O56" s="285">
        <v>2221126</v>
      </c>
      <c r="P56" s="285">
        <v>2274623</v>
      </c>
      <c r="Q56" s="285">
        <v>2308009</v>
      </c>
      <c r="R56" s="285">
        <v>2249557</v>
      </c>
    </row>
    <row r="57" spans="2:18" ht="33" customHeight="1" x14ac:dyDescent="0.25">
      <c r="B57" s="287"/>
      <c r="C57" s="287"/>
      <c r="D57" s="288"/>
      <c r="E57" s="288"/>
      <c r="F57" s="288"/>
      <c r="G57" s="288"/>
      <c r="H57" s="288"/>
      <c r="I57" s="288"/>
      <c r="J57" s="288"/>
      <c r="K57" s="288"/>
      <c r="L57" s="288"/>
      <c r="M57" s="288"/>
      <c r="N57" s="288"/>
      <c r="O57" s="288"/>
      <c r="P57" s="288"/>
      <c r="Q57" s="288"/>
      <c r="R57" s="288"/>
    </row>
    <row r="58" spans="2:18" ht="33" customHeight="1" x14ac:dyDescent="0.25">
      <c r="B58" s="449" t="s">
        <v>348</v>
      </c>
      <c r="C58" s="449"/>
      <c r="D58" s="449"/>
      <c r="E58" s="449"/>
      <c r="F58" s="449"/>
      <c r="G58" s="449"/>
      <c r="H58" s="449"/>
      <c r="I58" s="449"/>
      <c r="J58" s="449"/>
      <c r="K58" s="449"/>
      <c r="L58" s="449"/>
    </row>
    <row r="59" spans="2:18" ht="33" customHeight="1" x14ac:dyDescent="0.25">
      <c r="B59" s="287"/>
      <c r="C59" s="287"/>
      <c r="D59" s="288"/>
      <c r="E59" s="288"/>
      <c r="F59" s="288"/>
      <c r="G59" s="288"/>
      <c r="H59" s="288"/>
      <c r="I59" s="288"/>
      <c r="J59" s="288"/>
      <c r="K59" s="288"/>
      <c r="L59" s="288"/>
      <c r="M59" s="288"/>
      <c r="N59" s="288"/>
      <c r="O59" s="288"/>
      <c r="P59" s="288"/>
      <c r="Q59" s="288"/>
      <c r="R59" s="288"/>
    </row>
    <row r="60" spans="2:18" ht="33" customHeight="1" x14ac:dyDescent="0.25">
      <c r="B60" s="287"/>
      <c r="C60" s="287"/>
      <c r="D60" s="288"/>
      <c r="E60" s="288"/>
      <c r="F60" s="288"/>
      <c r="G60" s="288"/>
      <c r="H60" s="288"/>
      <c r="I60" s="288"/>
      <c r="J60" s="288"/>
      <c r="K60" s="288"/>
      <c r="L60" s="288"/>
      <c r="M60" s="288"/>
      <c r="N60" s="288"/>
      <c r="O60" s="288"/>
      <c r="P60" s="288"/>
      <c r="Q60" s="288"/>
      <c r="R60" s="288"/>
    </row>
    <row r="61" spans="2:18" ht="33" customHeight="1" x14ac:dyDescent="0.25">
      <c r="B61" s="287"/>
      <c r="C61" s="287"/>
      <c r="D61" s="288"/>
      <c r="E61" s="288"/>
      <c r="F61" s="288"/>
      <c r="G61" s="288"/>
      <c r="H61" s="288"/>
      <c r="I61" s="288"/>
      <c r="J61" s="288"/>
      <c r="K61" s="288"/>
      <c r="L61" s="288"/>
      <c r="M61" s="288"/>
      <c r="N61" s="288"/>
      <c r="O61" s="288"/>
      <c r="P61" s="288"/>
      <c r="Q61" s="288"/>
      <c r="R61" s="288"/>
    </row>
    <row r="62" spans="2:18" ht="33" customHeight="1" x14ac:dyDescent="0.25">
      <c r="B62" s="287"/>
      <c r="C62" s="287"/>
      <c r="D62" s="288"/>
      <c r="E62" s="288"/>
      <c r="F62" s="288"/>
      <c r="G62" s="288"/>
      <c r="H62" s="288"/>
      <c r="I62" s="288"/>
      <c r="J62" s="288"/>
      <c r="K62" s="288"/>
      <c r="L62" s="288"/>
      <c r="M62" s="288"/>
      <c r="N62" s="288"/>
      <c r="O62" s="288"/>
      <c r="P62" s="288"/>
      <c r="Q62" s="288"/>
      <c r="R62" s="288"/>
    </row>
    <row r="63" spans="2:18" ht="33" customHeight="1" x14ac:dyDescent="0.25">
      <c r="B63" s="287"/>
      <c r="C63" s="287"/>
      <c r="D63" s="288"/>
      <c r="E63" s="288"/>
      <c r="F63" s="288"/>
      <c r="G63" s="288"/>
      <c r="H63" s="288"/>
      <c r="I63" s="288"/>
      <c r="J63" s="288"/>
      <c r="K63" s="288"/>
      <c r="L63" s="288"/>
      <c r="M63" s="288"/>
      <c r="N63" s="288"/>
      <c r="O63" s="288"/>
      <c r="P63" s="288"/>
      <c r="Q63" s="288"/>
      <c r="R63" s="288"/>
    </row>
    <row r="64" spans="2:18" ht="33" customHeight="1" x14ac:dyDescent="0.25">
      <c r="B64" s="287"/>
      <c r="C64" s="287"/>
      <c r="D64" s="288"/>
      <c r="E64" s="288"/>
      <c r="F64" s="288"/>
      <c r="G64" s="288"/>
      <c r="H64" s="288"/>
      <c r="I64" s="288"/>
      <c r="J64" s="288"/>
      <c r="K64" s="288"/>
      <c r="L64" s="288"/>
      <c r="M64" s="288"/>
      <c r="N64" s="288"/>
      <c r="O64" s="288"/>
      <c r="P64" s="288"/>
      <c r="Q64" s="288"/>
      <c r="R64" s="288"/>
    </row>
    <row r="65" spans="2:18" ht="33" customHeight="1" x14ac:dyDescent="0.25">
      <c r="B65" s="287"/>
      <c r="C65" s="287"/>
      <c r="D65" s="288"/>
      <c r="E65" s="288"/>
      <c r="F65" s="288"/>
      <c r="G65" s="288"/>
      <c r="H65" s="288"/>
      <c r="I65" s="288"/>
      <c r="J65" s="288"/>
      <c r="K65" s="288"/>
      <c r="L65" s="288"/>
      <c r="M65" s="288"/>
      <c r="N65" s="288"/>
      <c r="O65" s="288"/>
      <c r="P65" s="288"/>
      <c r="Q65" s="288"/>
      <c r="R65" s="288"/>
    </row>
    <row r="66" spans="2:18" ht="33" customHeight="1" x14ac:dyDescent="0.25">
      <c r="B66" s="287"/>
      <c r="C66" s="287"/>
      <c r="D66" s="288"/>
      <c r="E66" s="288"/>
      <c r="F66" s="288"/>
      <c r="G66" s="288"/>
      <c r="H66" s="288"/>
      <c r="I66" s="288"/>
      <c r="J66" s="288"/>
      <c r="K66" s="288"/>
      <c r="L66" s="288"/>
      <c r="M66" s="288"/>
      <c r="N66" s="288"/>
      <c r="O66" s="288"/>
      <c r="P66" s="288"/>
      <c r="Q66" s="288"/>
      <c r="R66" s="288"/>
    </row>
    <row r="67" spans="2:18" ht="33" customHeight="1" x14ac:dyDescent="0.25">
      <c r="B67" s="287"/>
      <c r="C67" s="287"/>
      <c r="D67" s="288"/>
      <c r="E67" s="288"/>
      <c r="F67" s="288"/>
      <c r="G67" s="288"/>
      <c r="H67" s="288"/>
      <c r="I67" s="288"/>
      <c r="J67" s="288"/>
      <c r="K67" s="288"/>
      <c r="L67" s="288"/>
      <c r="M67" s="288"/>
      <c r="N67" s="288"/>
      <c r="O67" s="288"/>
      <c r="P67" s="288"/>
      <c r="Q67" s="288"/>
      <c r="R67" s="288"/>
    </row>
    <row r="68" spans="2:18" ht="33" customHeight="1" x14ac:dyDescent="0.25">
      <c r="B68" s="287"/>
      <c r="C68" s="287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</row>
    <row r="69" spans="2:18" ht="33" customHeight="1" x14ac:dyDescent="0.25">
      <c r="B69" s="287"/>
      <c r="C69" s="287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</row>
    <row r="70" spans="2:18" ht="33" customHeight="1" x14ac:dyDescent="0.25">
      <c r="B70" s="287"/>
      <c r="C70" s="287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</row>
    <row r="71" spans="2:18" ht="33" customHeight="1" x14ac:dyDescent="0.25">
      <c r="B71" s="287"/>
      <c r="C71" s="287"/>
      <c r="D71" s="288"/>
      <c r="E71" s="288"/>
      <c r="F71" s="288"/>
      <c r="G71" s="288"/>
      <c r="H71" s="288"/>
      <c r="I71" s="288"/>
      <c r="J71" s="288"/>
      <c r="K71" s="288"/>
      <c r="L71" s="288"/>
      <c r="M71" s="288"/>
      <c r="N71" s="288"/>
      <c r="O71" s="288"/>
      <c r="P71" s="288"/>
      <c r="Q71" s="288"/>
      <c r="R71" s="288"/>
    </row>
    <row r="72" spans="2:18" ht="33" customHeight="1" x14ac:dyDescent="0.25">
      <c r="B72" s="287"/>
      <c r="C72" s="287"/>
      <c r="D72" s="288"/>
      <c r="E72" s="288"/>
      <c r="F72" s="288"/>
      <c r="G72" s="288"/>
      <c r="H72" s="288"/>
      <c r="I72" s="288"/>
      <c r="J72" s="288"/>
      <c r="K72" s="288"/>
      <c r="L72" s="288"/>
      <c r="M72" s="288"/>
      <c r="N72" s="288"/>
      <c r="O72" s="288"/>
      <c r="P72" s="288"/>
      <c r="Q72" s="288"/>
      <c r="R72" s="288"/>
    </row>
    <row r="73" spans="2:18" ht="33" customHeight="1" x14ac:dyDescent="0.25">
      <c r="B73" s="287"/>
      <c r="C73" s="287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288"/>
      <c r="Q73" s="288"/>
      <c r="R73" s="288"/>
    </row>
    <row r="74" spans="2:18" ht="33" customHeight="1" x14ac:dyDescent="0.25">
      <c r="B74" s="317"/>
      <c r="C74" s="317"/>
      <c r="D74" s="318"/>
      <c r="E74" s="318"/>
      <c r="F74" s="318"/>
      <c r="G74" s="318"/>
      <c r="H74" s="318"/>
      <c r="I74" s="318"/>
      <c r="J74" s="318"/>
      <c r="K74" s="318"/>
      <c r="L74" s="22"/>
      <c r="M74" s="22"/>
      <c r="N74" s="22"/>
      <c r="O74" s="22"/>
      <c r="P74" s="22"/>
      <c r="Q74" s="22"/>
      <c r="R74" s="22"/>
    </row>
    <row r="75" spans="2:18" ht="33" customHeight="1" x14ac:dyDescent="0.25">
      <c r="B75" s="449" t="s">
        <v>226</v>
      </c>
      <c r="C75" s="449"/>
      <c r="D75" s="449"/>
      <c r="E75" s="449"/>
      <c r="F75" s="449"/>
      <c r="G75" s="449"/>
      <c r="H75" s="449"/>
      <c r="I75" s="449"/>
      <c r="J75" s="449"/>
      <c r="K75" s="449"/>
      <c r="L75" s="449"/>
    </row>
    <row r="76" spans="2:18" ht="33" customHeight="1" x14ac:dyDescent="0.25">
      <c r="D76" s="281"/>
      <c r="E76" s="281"/>
      <c r="F76" s="281"/>
      <c r="G76" s="281"/>
      <c r="H76" s="281"/>
      <c r="I76" s="281"/>
      <c r="J76" s="279"/>
    </row>
    <row r="77" spans="2:18" ht="33" customHeight="1" x14ac:dyDescent="0.25">
      <c r="D77" s="281"/>
      <c r="E77" s="281"/>
      <c r="F77" s="281"/>
      <c r="G77" s="281"/>
      <c r="H77" s="281"/>
      <c r="I77" s="281"/>
      <c r="J77" s="279"/>
    </row>
    <row r="78" spans="2:18" ht="33" customHeight="1" x14ac:dyDescent="0.25">
      <c r="D78" s="281"/>
      <c r="E78" s="281"/>
      <c r="F78" s="281"/>
      <c r="G78" s="281"/>
      <c r="H78" s="281"/>
      <c r="I78" s="281"/>
      <c r="J78" s="279"/>
    </row>
    <row r="79" spans="2:18" ht="33" customHeight="1" x14ac:dyDescent="0.25">
      <c r="D79" s="281"/>
      <c r="E79" s="281"/>
      <c r="F79" s="281"/>
      <c r="G79" s="281"/>
      <c r="H79" s="281"/>
      <c r="I79" s="281"/>
      <c r="J79" s="279"/>
    </row>
    <row r="80" spans="2:18" ht="33" customHeight="1" x14ac:dyDescent="0.25">
      <c r="D80" s="281"/>
      <c r="E80" s="281"/>
      <c r="F80" s="281"/>
      <c r="G80" s="281"/>
      <c r="H80" s="281"/>
      <c r="I80" s="281"/>
      <c r="J80" s="279"/>
    </row>
    <row r="81" spans="2:10" ht="33" customHeight="1" x14ac:dyDescent="0.25">
      <c r="D81" s="281"/>
      <c r="E81" s="281"/>
      <c r="F81" s="281"/>
      <c r="G81" s="281"/>
      <c r="H81" s="281"/>
      <c r="I81" s="281"/>
      <c r="J81" s="279"/>
    </row>
    <row r="82" spans="2:10" ht="33" customHeight="1" x14ac:dyDescent="0.25">
      <c r="D82" s="281"/>
      <c r="E82" s="281"/>
      <c r="F82" s="281"/>
      <c r="G82" s="281"/>
      <c r="H82" s="281"/>
      <c r="I82" s="281"/>
      <c r="J82" s="279"/>
    </row>
    <row r="83" spans="2:10" ht="33" customHeight="1" x14ac:dyDescent="0.25">
      <c r="D83" s="281"/>
      <c r="E83" s="281"/>
      <c r="F83" s="281"/>
      <c r="G83" s="281"/>
      <c r="H83" s="281"/>
      <c r="I83" s="281"/>
      <c r="J83" s="279"/>
    </row>
    <row r="84" spans="2:10" ht="33" customHeight="1" x14ac:dyDescent="0.25">
      <c r="D84" s="281"/>
      <c r="E84" s="281"/>
      <c r="F84" s="281"/>
      <c r="G84" s="281"/>
      <c r="H84" s="281"/>
      <c r="I84" s="281"/>
      <c r="J84" s="279"/>
    </row>
    <row r="85" spans="2:10" ht="33" customHeight="1" x14ac:dyDescent="0.25">
      <c r="D85" s="281"/>
      <c r="E85" s="281"/>
      <c r="F85" s="281"/>
      <c r="G85" s="281"/>
      <c r="H85" s="281"/>
      <c r="I85" s="281"/>
      <c r="J85" s="279"/>
    </row>
    <row r="86" spans="2:10" ht="33" customHeight="1" x14ac:dyDescent="0.25">
      <c r="D86" s="281"/>
      <c r="E86" s="281"/>
      <c r="F86" s="281"/>
      <c r="G86" s="281"/>
      <c r="H86" s="281"/>
      <c r="I86" s="281"/>
      <c r="J86" s="279"/>
    </row>
    <row r="87" spans="2:10" ht="33" customHeight="1" x14ac:dyDescent="0.25">
      <c r="D87" s="281"/>
      <c r="E87" s="281"/>
      <c r="F87" s="281"/>
      <c r="G87" s="281"/>
      <c r="H87" s="281"/>
      <c r="I87" s="281"/>
      <c r="J87" s="279"/>
    </row>
    <row r="88" spans="2:10" ht="33" customHeight="1" x14ac:dyDescent="0.25">
      <c r="D88" s="281"/>
      <c r="E88" s="281"/>
      <c r="F88" s="281"/>
      <c r="G88" s="281"/>
      <c r="H88" s="281"/>
      <c r="I88" s="281"/>
      <c r="J88" s="279"/>
    </row>
    <row r="89" spans="2:10" ht="33" customHeight="1" x14ac:dyDescent="0.25">
      <c r="D89" s="281"/>
      <c r="E89" s="281"/>
      <c r="F89" s="281"/>
      <c r="G89" s="281"/>
      <c r="H89" s="281"/>
      <c r="I89" s="281"/>
      <c r="J89" s="279"/>
    </row>
    <row r="90" spans="2:10" ht="33" customHeight="1" x14ac:dyDescent="0.25">
      <c r="D90" s="281"/>
      <c r="E90" s="281"/>
      <c r="F90" s="281"/>
      <c r="G90" s="281"/>
      <c r="H90" s="281"/>
      <c r="I90" s="281"/>
      <c r="J90" s="279"/>
    </row>
    <row r="91" spans="2:10" ht="15.75" customHeight="1" x14ac:dyDescent="0.3">
      <c r="B91" s="106" t="s">
        <v>205</v>
      </c>
    </row>
    <row r="92" spans="2:10" ht="15.75" customHeight="1" x14ac:dyDescent="0.3">
      <c r="B92" s="106" t="s">
        <v>15</v>
      </c>
    </row>
  </sheetData>
  <mergeCells count="6">
    <mergeCell ref="B56:C56"/>
    <mergeCell ref="B75:L75"/>
    <mergeCell ref="B3:R3"/>
    <mergeCell ref="B4:R4"/>
    <mergeCell ref="B30:C30"/>
    <mergeCell ref="B58:L58"/>
  </mergeCells>
  <hyperlinks>
    <hyperlink ref="B2" location="Indice!A1" display="Índice"/>
    <hyperlink ref="R2" location="'2.1.15'!A1" display="Siguiente"/>
    <hyperlink ref="Q2" location="'2.1.13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36"/>
  <sheetViews>
    <sheetView showGridLines="0" zoomScale="70" zoomScaleNormal="70" zoomScaleSheetLayoutView="55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12.85546875" customWidth="1"/>
    <col min="3" max="3" width="57.85546875" customWidth="1"/>
    <col min="4" max="18" width="15.85546875" customWidth="1"/>
    <col min="19" max="23" width="15.7109375" customWidth="1"/>
  </cols>
  <sheetData>
    <row r="1" spans="2:18" ht="78" customHeight="1" x14ac:dyDescent="0.25"/>
    <row r="2" spans="2:18" ht="33" customHeight="1" x14ac:dyDescent="0.25">
      <c r="B2" s="52" t="s">
        <v>3</v>
      </c>
      <c r="Q2" s="39" t="s">
        <v>279</v>
      </c>
      <c r="R2" s="39" t="s">
        <v>280</v>
      </c>
    </row>
    <row r="3" spans="2:18" ht="33" customHeight="1" x14ac:dyDescent="0.25">
      <c r="B3" s="448" t="s">
        <v>159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  <c r="R3" s="448"/>
    </row>
    <row r="4" spans="2:18" ht="33" customHeight="1" x14ac:dyDescent="0.25">
      <c r="B4" s="472" t="s">
        <v>227</v>
      </c>
      <c r="C4" s="472"/>
      <c r="D4" s="472"/>
      <c r="E4" s="472"/>
      <c r="F4" s="472"/>
      <c r="G4" s="472"/>
      <c r="H4" s="472"/>
      <c r="I4" s="472"/>
      <c r="J4" s="472"/>
      <c r="K4" s="472"/>
      <c r="L4" s="472"/>
      <c r="M4" s="472"/>
      <c r="N4" s="472"/>
      <c r="O4" s="472"/>
      <c r="P4" s="472"/>
      <c r="Q4" s="472"/>
      <c r="R4" s="472"/>
    </row>
    <row r="5" spans="2:18" ht="33" customHeight="1" x14ac:dyDescent="0.25">
      <c r="B5" s="309"/>
      <c r="C5" s="309"/>
      <c r="D5" s="309"/>
      <c r="E5" s="309"/>
      <c r="F5" s="309"/>
      <c r="G5" s="309"/>
      <c r="H5" s="309"/>
      <c r="I5" s="309"/>
      <c r="J5" s="309"/>
      <c r="K5" s="309"/>
    </row>
    <row r="6" spans="2:18" ht="33" customHeight="1" x14ac:dyDescent="0.25">
      <c r="B6" s="21" t="s">
        <v>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2:18" ht="33" customHeight="1" x14ac:dyDescent="0.25">
      <c r="B7" s="196" t="s">
        <v>10</v>
      </c>
      <c r="C7" s="196" t="s">
        <v>7</v>
      </c>
      <c r="D7" s="32">
        <v>2007</v>
      </c>
      <c r="E7" s="32">
        <v>2008</v>
      </c>
      <c r="F7" s="32">
        <v>2009</v>
      </c>
      <c r="G7" s="32">
        <v>2010</v>
      </c>
      <c r="H7" s="32">
        <v>2011</v>
      </c>
      <c r="I7" s="32">
        <v>2012</v>
      </c>
      <c r="J7" s="32">
        <v>2013</v>
      </c>
      <c r="K7" s="32">
        <v>2014</v>
      </c>
      <c r="L7" s="32">
        <v>2015</v>
      </c>
      <c r="M7" s="32">
        <v>2016</v>
      </c>
      <c r="N7" s="32">
        <v>2017</v>
      </c>
      <c r="O7" s="32">
        <v>2018</v>
      </c>
      <c r="P7" s="32">
        <v>2019</v>
      </c>
      <c r="Q7" s="32">
        <v>2020</v>
      </c>
      <c r="R7" s="32">
        <v>2021</v>
      </c>
    </row>
    <row r="8" spans="2:18" ht="33" customHeight="1" x14ac:dyDescent="0.25">
      <c r="B8" s="282"/>
      <c r="C8" s="204" t="s">
        <v>560</v>
      </c>
      <c r="D8" s="204">
        <v>702166</v>
      </c>
      <c r="E8" s="204">
        <v>835025</v>
      </c>
      <c r="F8" s="204">
        <v>864191</v>
      </c>
      <c r="G8" s="204">
        <v>914885</v>
      </c>
      <c r="H8" s="204">
        <v>1064233</v>
      </c>
      <c r="I8" s="204">
        <v>1204540</v>
      </c>
      <c r="J8" s="204">
        <v>1082434</v>
      </c>
      <c r="K8" s="51">
        <v>868528</v>
      </c>
      <c r="L8" s="51">
        <v>1187110</v>
      </c>
      <c r="M8" s="51">
        <v>1150352</v>
      </c>
      <c r="N8" s="51">
        <v>1210788</v>
      </c>
      <c r="O8" s="51">
        <v>1293596</v>
      </c>
      <c r="P8" s="51">
        <v>1349074</v>
      </c>
      <c r="Q8" s="51">
        <v>1323109</v>
      </c>
      <c r="R8" s="51">
        <v>1317956</v>
      </c>
    </row>
    <row r="9" spans="2:18" ht="33" customHeight="1" x14ac:dyDescent="0.25">
      <c r="B9" s="216" t="s">
        <v>523</v>
      </c>
      <c r="C9" s="125" t="s">
        <v>66</v>
      </c>
      <c r="D9" s="202">
        <v>8262</v>
      </c>
      <c r="E9" s="202">
        <v>4664</v>
      </c>
      <c r="F9" s="202">
        <v>6350</v>
      </c>
      <c r="G9" s="202">
        <v>5185</v>
      </c>
      <c r="H9" s="202">
        <v>7146</v>
      </c>
      <c r="I9" s="202">
        <v>7172</v>
      </c>
      <c r="J9" s="202">
        <v>7416</v>
      </c>
      <c r="K9" s="202">
        <v>2493</v>
      </c>
      <c r="L9" s="202">
        <v>832</v>
      </c>
      <c r="M9" s="202">
        <v>1057</v>
      </c>
      <c r="N9" s="202">
        <v>598</v>
      </c>
      <c r="O9" s="202">
        <v>2267</v>
      </c>
      <c r="P9" s="202">
        <v>2554</v>
      </c>
      <c r="Q9" s="202">
        <v>2456</v>
      </c>
      <c r="R9" s="202">
        <v>2888</v>
      </c>
    </row>
    <row r="10" spans="2:18" ht="33" customHeight="1" x14ac:dyDescent="0.25">
      <c r="B10" s="216" t="s">
        <v>435</v>
      </c>
      <c r="C10" s="125" t="s">
        <v>532</v>
      </c>
      <c r="D10" s="202">
        <v>715</v>
      </c>
      <c r="E10" s="202">
        <v>435</v>
      </c>
      <c r="F10" s="202">
        <v>83</v>
      </c>
      <c r="G10" s="202">
        <v>176</v>
      </c>
      <c r="H10" s="202">
        <v>154</v>
      </c>
      <c r="I10" s="202">
        <v>185</v>
      </c>
      <c r="J10" s="202">
        <v>71</v>
      </c>
      <c r="K10" s="202">
        <v>30</v>
      </c>
      <c r="L10" s="202">
        <v>0</v>
      </c>
      <c r="M10" s="202">
        <v>0</v>
      </c>
      <c r="N10" s="202">
        <v>0</v>
      </c>
      <c r="O10" s="202">
        <v>0</v>
      </c>
      <c r="P10" s="202">
        <v>29</v>
      </c>
      <c r="Q10" s="202">
        <v>87</v>
      </c>
      <c r="R10" s="202">
        <v>87</v>
      </c>
    </row>
    <row r="11" spans="2:18" ht="33" customHeight="1" x14ac:dyDescent="0.25">
      <c r="B11" s="216" t="s">
        <v>520</v>
      </c>
      <c r="C11" s="125" t="s">
        <v>494</v>
      </c>
      <c r="D11" s="202">
        <v>10279</v>
      </c>
      <c r="E11" s="202">
        <v>8301</v>
      </c>
      <c r="F11" s="202">
        <v>8279</v>
      </c>
      <c r="G11" s="202">
        <v>9744</v>
      </c>
      <c r="H11" s="202">
        <v>9708</v>
      </c>
      <c r="I11" s="202">
        <v>10361</v>
      </c>
      <c r="J11" s="202">
        <v>8298</v>
      </c>
      <c r="K11" s="202">
        <v>6452</v>
      </c>
      <c r="L11" s="202">
        <v>16184</v>
      </c>
      <c r="M11" s="202">
        <v>13536</v>
      </c>
      <c r="N11" s="202">
        <v>15840</v>
      </c>
      <c r="O11" s="202">
        <v>16955</v>
      </c>
      <c r="P11" s="202">
        <v>19299</v>
      </c>
      <c r="Q11" s="202">
        <v>19925</v>
      </c>
      <c r="R11" s="202">
        <v>22151</v>
      </c>
    </row>
    <row r="12" spans="2:18" ht="33" customHeight="1" x14ac:dyDescent="0.25">
      <c r="B12" s="216" t="s">
        <v>514</v>
      </c>
      <c r="C12" s="125" t="s">
        <v>515</v>
      </c>
      <c r="D12" s="202">
        <v>51645</v>
      </c>
      <c r="E12" s="202">
        <v>60143</v>
      </c>
      <c r="F12" s="202">
        <v>58302</v>
      </c>
      <c r="G12" s="202">
        <v>70381</v>
      </c>
      <c r="H12" s="202">
        <v>75641</v>
      </c>
      <c r="I12" s="202">
        <v>91895</v>
      </c>
      <c r="J12" s="202">
        <v>97982</v>
      </c>
      <c r="K12" s="202">
        <v>70011</v>
      </c>
      <c r="L12" s="202">
        <v>118442</v>
      </c>
      <c r="M12" s="202">
        <v>106774</v>
      </c>
      <c r="N12" s="202">
        <v>75485</v>
      </c>
      <c r="O12" s="202">
        <v>77634</v>
      </c>
      <c r="P12" s="202">
        <v>107005</v>
      </c>
      <c r="Q12" s="202">
        <v>169710</v>
      </c>
      <c r="R12" s="202">
        <v>113689</v>
      </c>
    </row>
    <row r="13" spans="2:18" ht="33" customHeight="1" x14ac:dyDescent="0.25">
      <c r="B13" s="216" t="s">
        <v>516</v>
      </c>
      <c r="C13" s="125" t="s">
        <v>517</v>
      </c>
      <c r="D13" s="202">
        <v>85039</v>
      </c>
      <c r="E13" s="202">
        <v>104358</v>
      </c>
      <c r="F13" s="202">
        <v>105284</v>
      </c>
      <c r="G13" s="202">
        <v>116628</v>
      </c>
      <c r="H13" s="202">
        <v>114849</v>
      </c>
      <c r="I13" s="202">
        <v>124296</v>
      </c>
      <c r="J13" s="202">
        <v>115567</v>
      </c>
      <c r="K13" s="202">
        <v>37594</v>
      </c>
      <c r="L13" s="202">
        <v>111340</v>
      </c>
      <c r="M13" s="202">
        <v>106248</v>
      </c>
      <c r="N13" s="202">
        <v>85511</v>
      </c>
      <c r="O13" s="202">
        <v>104002</v>
      </c>
      <c r="P13" s="202">
        <v>81016</v>
      </c>
      <c r="Q13" s="202">
        <v>132375</v>
      </c>
      <c r="R13" s="202">
        <v>105124</v>
      </c>
    </row>
    <row r="14" spans="2:18" ht="33" customHeight="1" x14ac:dyDescent="0.25">
      <c r="B14" s="216" t="s">
        <v>510</v>
      </c>
      <c r="C14" s="125" t="s">
        <v>511</v>
      </c>
      <c r="D14" s="202">
        <v>90060</v>
      </c>
      <c r="E14" s="202">
        <v>106224</v>
      </c>
      <c r="F14" s="202">
        <v>109648</v>
      </c>
      <c r="G14" s="202">
        <v>141673</v>
      </c>
      <c r="H14" s="202">
        <v>164013</v>
      </c>
      <c r="I14" s="202">
        <v>189072</v>
      </c>
      <c r="J14" s="202">
        <v>161669</v>
      </c>
      <c r="K14" s="202">
        <v>98116</v>
      </c>
      <c r="L14" s="202">
        <v>187232</v>
      </c>
      <c r="M14" s="202">
        <v>99575</v>
      </c>
      <c r="N14" s="202">
        <v>227060</v>
      </c>
      <c r="O14" s="202">
        <v>247579</v>
      </c>
      <c r="P14" s="202">
        <v>251220</v>
      </c>
      <c r="Q14" s="202">
        <v>111150</v>
      </c>
      <c r="R14" s="202">
        <v>182568</v>
      </c>
    </row>
    <row r="15" spans="2:18" ht="33" customHeight="1" x14ac:dyDescent="0.25">
      <c r="B15" s="216" t="s">
        <v>508</v>
      </c>
      <c r="C15" s="125" t="s">
        <v>509</v>
      </c>
      <c r="D15" s="202">
        <v>293616</v>
      </c>
      <c r="E15" s="202">
        <v>350196</v>
      </c>
      <c r="F15" s="202">
        <v>366548</v>
      </c>
      <c r="G15" s="202">
        <v>359991</v>
      </c>
      <c r="H15" s="202">
        <v>442972</v>
      </c>
      <c r="I15" s="202">
        <v>477430</v>
      </c>
      <c r="J15" s="202">
        <v>407689</v>
      </c>
      <c r="K15" s="202">
        <v>369385</v>
      </c>
      <c r="L15" s="202">
        <v>485044</v>
      </c>
      <c r="M15" s="202">
        <v>532025</v>
      </c>
      <c r="N15" s="202">
        <v>493352</v>
      </c>
      <c r="O15" s="202">
        <v>502989</v>
      </c>
      <c r="P15" s="202">
        <v>522639</v>
      </c>
      <c r="Q15" s="202">
        <v>468611</v>
      </c>
      <c r="R15" s="202">
        <v>390075</v>
      </c>
    </row>
    <row r="16" spans="2:18" ht="33" customHeight="1" x14ac:dyDescent="0.25">
      <c r="B16" s="216" t="s">
        <v>444</v>
      </c>
      <c r="C16" s="125" t="s">
        <v>536</v>
      </c>
      <c r="D16" s="202">
        <v>2452</v>
      </c>
      <c r="E16" s="202">
        <v>2913</v>
      </c>
      <c r="F16" s="202">
        <v>3015</v>
      </c>
      <c r="G16" s="202">
        <v>4146</v>
      </c>
      <c r="H16" s="202">
        <v>5040</v>
      </c>
      <c r="I16" s="202">
        <v>6498</v>
      </c>
      <c r="J16" s="202">
        <v>7252</v>
      </c>
      <c r="K16" s="202">
        <v>7219</v>
      </c>
      <c r="L16" s="202">
        <v>9186</v>
      </c>
      <c r="M16" s="202">
        <v>7751</v>
      </c>
      <c r="N16" s="202">
        <v>6883</v>
      </c>
      <c r="O16" s="202">
        <v>7291</v>
      </c>
      <c r="P16" s="202">
        <v>5762</v>
      </c>
      <c r="Q16" s="202">
        <v>2496</v>
      </c>
      <c r="R16" s="202">
        <v>3361</v>
      </c>
    </row>
    <row r="17" spans="2:18" ht="33" customHeight="1" x14ac:dyDescent="0.25">
      <c r="B17" s="216" t="s">
        <v>524</v>
      </c>
      <c r="C17" s="125" t="s">
        <v>525</v>
      </c>
      <c r="D17" s="202">
        <v>81659</v>
      </c>
      <c r="E17" s="202">
        <v>92283</v>
      </c>
      <c r="F17" s="202">
        <v>99002</v>
      </c>
      <c r="G17" s="202">
        <v>74353</v>
      </c>
      <c r="H17" s="202">
        <v>96136</v>
      </c>
      <c r="I17" s="202">
        <v>106587</v>
      </c>
      <c r="J17" s="202">
        <v>72126</v>
      </c>
      <c r="K17" s="202">
        <v>65398</v>
      </c>
      <c r="L17" s="202">
        <v>71448</v>
      </c>
      <c r="M17" s="202">
        <v>94095</v>
      </c>
      <c r="N17" s="202">
        <v>90230</v>
      </c>
      <c r="O17" s="202">
        <v>102134</v>
      </c>
      <c r="P17" s="202">
        <v>100523</v>
      </c>
      <c r="Q17" s="202">
        <v>71897</v>
      </c>
      <c r="R17" s="202">
        <v>79409</v>
      </c>
    </row>
    <row r="18" spans="2:18" ht="33" customHeight="1" x14ac:dyDescent="0.25">
      <c r="B18" s="216" t="s">
        <v>537</v>
      </c>
      <c r="C18" s="125" t="s">
        <v>538</v>
      </c>
      <c r="D18" s="202">
        <v>6004</v>
      </c>
      <c r="E18" s="202">
        <v>6718</v>
      </c>
      <c r="F18" s="202">
        <v>7618</v>
      </c>
      <c r="G18" s="202">
        <v>5439</v>
      </c>
      <c r="H18" s="202">
        <v>7561</v>
      </c>
      <c r="I18" s="202">
        <v>8398</v>
      </c>
      <c r="J18" s="202">
        <v>4785</v>
      </c>
      <c r="K18" s="202">
        <v>4068</v>
      </c>
      <c r="L18" s="202">
        <v>4432</v>
      </c>
      <c r="M18" s="202">
        <v>6474</v>
      </c>
      <c r="N18" s="202">
        <v>4505</v>
      </c>
      <c r="O18" s="202">
        <v>4501</v>
      </c>
      <c r="P18" s="202">
        <v>4486</v>
      </c>
      <c r="Q18" s="202">
        <v>3585</v>
      </c>
      <c r="R18" s="202">
        <v>4209</v>
      </c>
    </row>
    <row r="19" spans="2:18" ht="33" customHeight="1" x14ac:dyDescent="0.25">
      <c r="B19" s="216" t="s">
        <v>534</v>
      </c>
      <c r="C19" s="125" t="s">
        <v>535</v>
      </c>
      <c r="D19" s="202">
        <v>13359</v>
      </c>
      <c r="E19" s="202">
        <v>19601</v>
      </c>
      <c r="F19" s="202">
        <v>17512</v>
      </c>
      <c r="G19" s="202">
        <v>18890</v>
      </c>
      <c r="H19" s="202">
        <v>19913</v>
      </c>
      <c r="I19" s="202">
        <v>22347</v>
      </c>
      <c r="J19" s="202">
        <v>21321</v>
      </c>
      <c r="K19" s="202">
        <v>22892</v>
      </c>
      <c r="L19" s="202">
        <v>20622</v>
      </c>
      <c r="M19" s="202">
        <v>20188</v>
      </c>
      <c r="N19" s="202">
        <v>24601</v>
      </c>
      <c r="O19" s="202">
        <v>29264</v>
      </c>
      <c r="P19" s="202">
        <v>31843</v>
      </c>
      <c r="Q19" s="202">
        <v>26217</v>
      </c>
      <c r="R19" s="202">
        <v>26164</v>
      </c>
    </row>
    <row r="20" spans="2:18" ht="33" customHeight="1" x14ac:dyDescent="0.25">
      <c r="B20" s="216" t="s">
        <v>518</v>
      </c>
      <c r="C20" s="125" t="s">
        <v>519</v>
      </c>
      <c r="D20" s="202">
        <v>59076</v>
      </c>
      <c r="E20" s="202">
        <v>79189</v>
      </c>
      <c r="F20" s="202">
        <v>82550</v>
      </c>
      <c r="G20" s="202">
        <v>108279</v>
      </c>
      <c r="H20" s="202">
        <v>121100</v>
      </c>
      <c r="I20" s="202">
        <v>160299</v>
      </c>
      <c r="J20" s="202">
        <v>178258</v>
      </c>
      <c r="K20" s="202">
        <v>184870</v>
      </c>
      <c r="L20" s="202">
        <v>162348</v>
      </c>
      <c r="M20" s="202">
        <v>162629</v>
      </c>
      <c r="N20" s="202">
        <v>186723</v>
      </c>
      <c r="O20" s="202">
        <v>198980</v>
      </c>
      <c r="P20" s="202">
        <v>222698</v>
      </c>
      <c r="Q20" s="202">
        <v>314600</v>
      </c>
      <c r="R20" s="202">
        <v>388231</v>
      </c>
    </row>
    <row r="21" spans="2:18" ht="33" customHeight="1" x14ac:dyDescent="0.25">
      <c r="B21" s="282"/>
      <c r="C21" s="204" t="s">
        <v>561</v>
      </c>
      <c r="D21" s="204">
        <v>960419</v>
      </c>
      <c r="E21" s="204">
        <v>1157429</v>
      </c>
      <c r="F21" s="204">
        <v>1174714</v>
      </c>
      <c r="G21" s="204">
        <v>1323286</v>
      </c>
      <c r="H21" s="204">
        <v>1602620</v>
      </c>
      <c r="I21" s="204">
        <v>1673250</v>
      </c>
      <c r="J21" s="204">
        <v>1654354</v>
      </c>
      <c r="K21" s="51">
        <v>1700825</v>
      </c>
      <c r="L21" s="51">
        <v>1874139</v>
      </c>
      <c r="M21" s="51">
        <v>1611294</v>
      </c>
      <c r="N21" s="51">
        <v>1679151</v>
      </c>
      <c r="O21" s="51">
        <v>1619481</v>
      </c>
      <c r="P21" s="51">
        <v>1627809</v>
      </c>
      <c r="Q21" s="51">
        <v>1791550</v>
      </c>
      <c r="R21" s="51">
        <v>1728848</v>
      </c>
    </row>
    <row r="22" spans="2:18" ht="33" customHeight="1" x14ac:dyDescent="0.25">
      <c r="B22" s="216" t="s">
        <v>521</v>
      </c>
      <c r="C22" s="125" t="s">
        <v>522</v>
      </c>
      <c r="D22" s="202">
        <v>64378</v>
      </c>
      <c r="E22" s="202">
        <v>76197</v>
      </c>
      <c r="F22" s="202">
        <v>84271</v>
      </c>
      <c r="G22" s="202">
        <v>91805</v>
      </c>
      <c r="H22" s="202">
        <v>128873</v>
      </c>
      <c r="I22" s="202">
        <v>127926</v>
      </c>
      <c r="J22" s="202">
        <v>127338</v>
      </c>
      <c r="K22" s="202">
        <v>158038</v>
      </c>
      <c r="L22" s="202">
        <v>216734</v>
      </c>
      <c r="M22" s="202">
        <v>212183</v>
      </c>
      <c r="N22" s="202">
        <v>201242</v>
      </c>
      <c r="O22" s="202">
        <v>210517</v>
      </c>
      <c r="P22" s="202">
        <v>232400</v>
      </c>
      <c r="Q22" s="202">
        <v>337219</v>
      </c>
      <c r="R22" s="202">
        <v>207083</v>
      </c>
    </row>
    <row r="23" spans="2:18" ht="33" customHeight="1" x14ac:dyDescent="0.25">
      <c r="B23" s="216" t="s">
        <v>526</v>
      </c>
      <c r="C23" s="125" t="s">
        <v>527</v>
      </c>
      <c r="D23" s="202">
        <v>44068</v>
      </c>
      <c r="E23" s="202">
        <v>51709</v>
      </c>
      <c r="F23" s="202">
        <v>45609</v>
      </c>
      <c r="G23" s="202">
        <v>68426</v>
      </c>
      <c r="H23" s="202">
        <v>83322</v>
      </c>
      <c r="I23" s="202">
        <v>114142</v>
      </c>
      <c r="J23" s="202">
        <v>84137</v>
      </c>
      <c r="K23" s="202">
        <v>82943</v>
      </c>
      <c r="L23" s="202">
        <v>87614</v>
      </c>
      <c r="M23" s="202">
        <v>81531</v>
      </c>
      <c r="N23" s="202">
        <v>89351</v>
      </c>
      <c r="O23" s="202">
        <v>101957</v>
      </c>
      <c r="P23" s="202">
        <v>96540</v>
      </c>
      <c r="Q23" s="202">
        <v>97865</v>
      </c>
      <c r="R23" s="202">
        <v>96274</v>
      </c>
    </row>
    <row r="24" spans="2:18" ht="33" customHeight="1" x14ac:dyDescent="0.25">
      <c r="B24" s="216" t="s">
        <v>425</v>
      </c>
      <c r="C24" s="125" t="s">
        <v>533</v>
      </c>
      <c r="D24" s="202">
        <v>193</v>
      </c>
      <c r="E24" s="202">
        <v>401</v>
      </c>
      <c r="F24" s="202">
        <v>364</v>
      </c>
      <c r="G24" s="202">
        <v>110</v>
      </c>
      <c r="H24" s="202">
        <v>839</v>
      </c>
      <c r="I24" s="202">
        <v>1975</v>
      </c>
      <c r="J24" s="202">
        <v>2786</v>
      </c>
      <c r="K24" s="202">
        <v>3214</v>
      </c>
      <c r="L24" s="202">
        <v>5608</v>
      </c>
      <c r="M24" s="202">
        <v>8505</v>
      </c>
      <c r="N24" s="202">
        <v>8909</v>
      </c>
      <c r="O24" s="202">
        <v>9797</v>
      </c>
      <c r="P24" s="202">
        <v>11476</v>
      </c>
      <c r="Q24" s="202">
        <v>24686</v>
      </c>
      <c r="R24" s="202">
        <v>32793</v>
      </c>
    </row>
    <row r="25" spans="2:18" ht="33" customHeight="1" x14ac:dyDescent="0.25">
      <c r="B25" s="216" t="s">
        <v>512</v>
      </c>
      <c r="C25" s="125" t="s">
        <v>513</v>
      </c>
      <c r="D25" s="202">
        <v>745819</v>
      </c>
      <c r="E25" s="202">
        <v>884314</v>
      </c>
      <c r="F25" s="202">
        <v>876482</v>
      </c>
      <c r="G25" s="202">
        <v>983883</v>
      </c>
      <c r="H25" s="202">
        <v>1157160</v>
      </c>
      <c r="I25" s="202">
        <v>1209168</v>
      </c>
      <c r="J25" s="202">
        <v>1210295</v>
      </c>
      <c r="K25" s="202">
        <v>1265056</v>
      </c>
      <c r="L25" s="202">
        <v>1376068</v>
      </c>
      <c r="M25" s="202">
        <v>1183792</v>
      </c>
      <c r="N25" s="202">
        <v>1207840</v>
      </c>
      <c r="O25" s="202">
        <v>1125886</v>
      </c>
      <c r="P25" s="202">
        <v>1120738</v>
      </c>
      <c r="Q25" s="202">
        <v>1199014</v>
      </c>
      <c r="R25" s="202">
        <v>1236615</v>
      </c>
    </row>
    <row r="26" spans="2:18" ht="33" customHeight="1" x14ac:dyDescent="0.25">
      <c r="B26" s="216" t="s">
        <v>528</v>
      </c>
      <c r="C26" s="125" t="s">
        <v>529</v>
      </c>
      <c r="D26" s="202">
        <v>63634</v>
      </c>
      <c r="E26" s="202">
        <v>95765</v>
      </c>
      <c r="F26" s="202">
        <v>113966</v>
      </c>
      <c r="G26" s="202">
        <v>123291</v>
      </c>
      <c r="H26" s="202">
        <v>165944</v>
      </c>
      <c r="I26" s="202">
        <v>148695</v>
      </c>
      <c r="J26" s="202">
        <v>150976</v>
      </c>
      <c r="K26" s="202">
        <v>126895</v>
      </c>
      <c r="L26" s="202">
        <v>124173</v>
      </c>
      <c r="M26" s="202">
        <v>74594</v>
      </c>
      <c r="N26" s="202">
        <v>102438</v>
      </c>
      <c r="O26" s="202">
        <v>99102</v>
      </c>
      <c r="P26" s="202">
        <v>91427</v>
      </c>
      <c r="Q26" s="202">
        <v>75845</v>
      </c>
      <c r="R26" s="202">
        <v>84002</v>
      </c>
    </row>
    <row r="27" spans="2:18" ht="33" customHeight="1" x14ac:dyDescent="0.25">
      <c r="B27" s="216" t="s">
        <v>530</v>
      </c>
      <c r="C27" s="125" t="s">
        <v>531</v>
      </c>
      <c r="D27" s="202">
        <v>42327</v>
      </c>
      <c r="E27" s="202">
        <v>49043</v>
      </c>
      <c r="F27" s="202">
        <v>54022</v>
      </c>
      <c r="G27" s="202">
        <v>55771</v>
      </c>
      <c r="H27" s="202">
        <v>66482</v>
      </c>
      <c r="I27" s="202">
        <v>71344</v>
      </c>
      <c r="J27" s="202">
        <v>78822</v>
      </c>
      <c r="K27" s="202">
        <v>64679</v>
      </c>
      <c r="L27" s="202">
        <v>63942</v>
      </c>
      <c r="M27" s="202">
        <v>50689</v>
      </c>
      <c r="N27" s="202">
        <v>69371</v>
      </c>
      <c r="O27" s="202">
        <v>72222</v>
      </c>
      <c r="P27" s="202">
        <v>75228</v>
      </c>
      <c r="Q27" s="202">
        <v>56921</v>
      </c>
      <c r="R27" s="202">
        <v>72081</v>
      </c>
    </row>
    <row r="28" spans="2:18" ht="33" customHeight="1" x14ac:dyDescent="0.25">
      <c r="B28" s="216" t="s">
        <v>539</v>
      </c>
      <c r="C28" s="125" t="s">
        <v>505</v>
      </c>
      <c r="D28" s="202">
        <v>0</v>
      </c>
      <c r="E28" s="202">
        <v>0</v>
      </c>
      <c r="F28" s="202">
        <v>0</v>
      </c>
      <c r="G28" s="202">
        <v>0</v>
      </c>
      <c r="H28" s="202">
        <v>0</v>
      </c>
      <c r="I28" s="202">
        <v>0</v>
      </c>
      <c r="J28" s="202">
        <v>0</v>
      </c>
      <c r="K28" s="202">
        <v>0</v>
      </c>
      <c r="L28" s="202">
        <v>0</v>
      </c>
      <c r="M28" s="202">
        <v>0</v>
      </c>
      <c r="N28" s="202">
        <v>0</v>
      </c>
      <c r="O28" s="202">
        <v>0</v>
      </c>
      <c r="P28" s="202">
        <v>0</v>
      </c>
      <c r="Q28" s="202">
        <v>0</v>
      </c>
      <c r="R28" s="202">
        <v>0</v>
      </c>
    </row>
    <row r="29" spans="2:18" ht="33" customHeight="1" x14ac:dyDescent="0.25">
      <c r="B29" s="216" t="s">
        <v>540</v>
      </c>
      <c r="C29" s="125" t="s">
        <v>507</v>
      </c>
      <c r="D29" s="202">
        <v>0</v>
      </c>
      <c r="E29" s="202">
        <v>0</v>
      </c>
      <c r="F29" s="202">
        <v>0</v>
      </c>
      <c r="G29" s="202">
        <v>0</v>
      </c>
      <c r="H29" s="202">
        <v>0</v>
      </c>
      <c r="I29" s="202">
        <v>0</v>
      </c>
      <c r="J29" s="202">
        <v>0</v>
      </c>
      <c r="K29" s="202">
        <v>0</v>
      </c>
      <c r="L29" s="202">
        <v>0</v>
      </c>
      <c r="M29" s="202">
        <v>0</v>
      </c>
      <c r="N29" s="202">
        <v>0</v>
      </c>
      <c r="O29" s="202">
        <v>0</v>
      </c>
      <c r="P29" s="202">
        <v>0</v>
      </c>
      <c r="Q29" s="202">
        <v>0</v>
      </c>
      <c r="R29" s="202">
        <v>0</v>
      </c>
    </row>
    <row r="30" spans="2:18" ht="33" customHeight="1" x14ac:dyDescent="0.25">
      <c r="B30" s="471" t="s">
        <v>448</v>
      </c>
      <c r="C30" s="471"/>
      <c r="D30" s="51">
        <v>1662585</v>
      </c>
      <c r="E30" s="51">
        <v>1992454</v>
      </c>
      <c r="F30" s="51">
        <v>2038905</v>
      </c>
      <c r="G30" s="51">
        <v>2238171</v>
      </c>
      <c r="H30" s="51">
        <v>2666853</v>
      </c>
      <c r="I30" s="51">
        <v>2877790</v>
      </c>
      <c r="J30" s="51">
        <v>2736788</v>
      </c>
      <c r="K30" s="51">
        <v>2569353</v>
      </c>
      <c r="L30" s="51">
        <v>3061249</v>
      </c>
      <c r="M30" s="51">
        <v>2761646</v>
      </c>
      <c r="N30" s="51">
        <v>2889939</v>
      </c>
      <c r="O30" s="51">
        <v>2913077</v>
      </c>
      <c r="P30" s="51">
        <v>2976883</v>
      </c>
      <c r="Q30" s="51">
        <v>3114659</v>
      </c>
      <c r="R30" s="51">
        <v>3046804</v>
      </c>
    </row>
    <row r="31" spans="2:18" ht="33" customHeight="1" x14ac:dyDescent="0.25">
      <c r="B31" s="309"/>
      <c r="C31" s="309"/>
      <c r="D31" s="309"/>
      <c r="E31" s="309"/>
      <c r="F31" s="309"/>
      <c r="G31" s="309"/>
      <c r="H31" s="309"/>
      <c r="I31" s="309"/>
      <c r="J31" s="309"/>
      <c r="K31" s="309"/>
    </row>
    <row r="32" spans="2:18" ht="33" customHeight="1" x14ac:dyDescent="0.25">
      <c r="B32" s="21" t="s">
        <v>1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2:18" ht="33" customHeight="1" x14ac:dyDescent="0.25">
      <c r="B33" s="196" t="s">
        <v>10</v>
      </c>
      <c r="C33" s="196" t="s">
        <v>7</v>
      </c>
      <c r="D33" s="32">
        <v>2007</v>
      </c>
      <c r="E33" s="32">
        <v>2008</v>
      </c>
      <c r="F33" s="32">
        <v>2009</v>
      </c>
      <c r="G33" s="32">
        <v>2010</v>
      </c>
      <c r="H33" s="32">
        <v>2011</v>
      </c>
      <c r="I33" s="32">
        <v>2012</v>
      </c>
      <c r="J33" s="32">
        <v>2013</v>
      </c>
      <c r="K33" s="32">
        <v>2014</v>
      </c>
      <c r="L33" s="32">
        <v>2015</v>
      </c>
      <c r="M33" s="32">
        <v>2016</v>
      </c>
      <c r="N33" s="32">
        <v>2017</v>
      </c>
      <c r="O33" s="32">
        <v>2018</v>
      </c>
      <c r="P33" s="32">
        <v>2019</v>
      </c>
      <c r="Q33" s="32">
        <v>2020</v>
      </c>
      <c r="R33" s="32">
        <v>2021</v>
      </c>
    </row>
    <row r="34" spans="2:18" ht="33" customHeight="1" x14ac:dyDescent="0.25">
      <c r="B34" s="282"/>
      <c r="C34" s="204" t="s">
        <v>560</v>
      </c>
      <c r="D34" s="204">
        <v>702166</v>
      </c>
      <c r="E34" s="204">
        <v>789739</v>
      </c>
      <c r="F34" s="204">
        <v>764688</v>
      </c>
      <c r="G34" s="204">
        <v>763590</v>
      </c>
      <c r="H34" s="204">
        <v>852141</v>
      </c>
      <c r="I34" s="204">
        <v>918339</v>
      </c>
      <c r="J34" s="204">
        <v>785308</v>
      </c>
      <c r="K34" s="51">
        <v>593414</v>
      </c>
      <c r="L34" s="51">
        <v>791804</v>
      </c>
      <c r="M34" s="51">
        <v>734254</v>
      </c>
      <c r="N34" s="51">
        <v>750204</v>
      </c>
      <c r="O34" s="51">
        <v>769595</v>
      </c>
      <c r="P34" s="51">
        <v>825689</v>
      </c>
      <c r="Q34" s="51">
        <v>761369</v>
      </c>
      <c r="R34" s="51">
        <v>781215</v>
      </c>
    </row>
    <row r="35" spans="2:18" ht="33" customHeight="1" x14ac:dyDescent="0.25">
      <c r="B35" s="216" t="s">
        <v>523</v>
      </c>
      <c r="C35" s="125" t="s">
        <v>66</v>
      </c>
      <c r="D35" s="202">
        <v>8262</v>
      </c>
      <c r="E35" s="202">
        <v>4521</v>
      </c>
      <c r="F35" s="202">
        <v>5960</v>
      </c>
      <c r="G35" s="202">
        <v>4692</v>
      </c>
      <c r="H35" s="202">
        <v>6268</v>
      </c>
      <c r="I35" s="202">
        <v>6021</v>
      </c>
      <c r="J35" s="202">
        <v>5964</v>
      </c>
      <c r="K35" s="202">
        <v>1936</v>
      </c>
      <c r="L35" s="202">
        <v>629</v>
      </c>
      <c r="M35" s="202">
        <v>777</v>
      </c>
      <c r="N35" s="202">
        <v>430</v>
      </c>
      <c r="O35" s="202">
        <v>1609</v>
      </c>
      <c r="P35" s="202">
        <v>1786</v>
      </c>
      <c r="Q35" s="202">
        <v>1671</v>
      </c>
      <c r="R35" s="202">
        <v>1919</v>
      </c>
    </row>
    <row r="36" spans="2:18" ht="33" customHeight="1" x14ac:dyDescent="0.25">
      <c r="B36" s="216" t="s">
        <v>435</v>
      </c>
      <c r="C36" s="125" t="s">
        <v>532</v>
      </c>
      <c r="D36" s="202">
        <v>715</v>
      </c>
      <c r="E36" s="202">
        <v>422</v>
      </c>
      <c r="F36" s="202">
        <v>78</v>
      </c>
      <c r="G36" s="202">
        <v>159</v>
      </c>
      <c r="H36" s="202">
        <v>135</v>
      </c>
      <c r="I36" s="202">
        <v>155</v>
      </c>
      <c r="J36" s="202">
        <v>57</v>
      </c>
      <c r="K36" s="202">
        <v>23</v>
      </c>
      <c r="L36" s="202">
        <v>0</v>
      </c>
      <c r="M36" s="202">
        <v>0</v>
      </c>
      <c r="N36" s="202">
        <v>0</v>
      </c>
      <c r="O36" s="202">
        <v>0</v>
      </c>
      <c r="P36" s="202">
        <v>20</v>
      </c>
      <c r="Q36" s="202">
        <v>59</v>
      </c>
      <c r="R36" s="202">
        <v>58</v>
      </c>
    </row>
    <row r="37" spans="2:18" ht="33" customHeight="1" x14ac:dyDescent="0.25">
      <c r="B37" s="216" t="s">
        <v>520</v>
      </c>
      <c r="C37" s="125" t="s">
        <v>494</v>
      </c>
      <c r="D37" s="202">
        <v>10279</v>
      </c>
      <c r="E37" s="202">
        <v>8047</v>
      </c>
      <c r="F37" s="202">
        <v>7770</v>
      </c>
      <c r="G37" s="202">
        <v>8817</v>
      </c>
      <c r="H37" s="202">
        <v>8515</v>
      </c>
      <c r="I37" s="202">
        <v>8698</v>
      </c>
      <c r="J37" s="202">
        <v>6673</v>
      </c>
      <c r="K37" s="202">
        <v>5012</v>
      </c>
      <c r="L37" s="202">
        <v>12227</v>
      </c>
      <c r="M37" s="202">
        <v>9947</v>
      </c>
      <c r="N37" s="202">
        <v>11394</v>
      </c>
      <c r="O37" s="202">
        <v>12031</v>
      </c>
      <c r="P37" s="202">
        <v>13495</v>
      </c>
      <c r="Q37" s="202">
        <v>8417</v>
      </c>
      <c r="R37" s="202">
        <v>1374</v>
      </c>
    </row>
    <row r="38" spans="2:18" ht="33" customHeight="1" x14ac:dyDescent="0.25">
      <c r="B38" s="216" t="s">
        <v>514</v>
      </c>
      <c r="C38" s="125" t="s">
        <v>515</v>
      </c>
      <c r="D38" s="202">
        <v>51645</v>
      </c>
      <c r="E38" s="202">
        <v>57819</v>
      </c>
      <c r="F38" s="202">
        <v>55215</v>
      </c>
      <c r="G38" s="202">
        <v>63991</v>
      </c>
      <c r="H38" s="202">
        <v>65803</v>
      </c>
      <c r="I38" s="202">
        <v>76900</v>
      </c>
      <c r="J38" s="202">
        <v>76395</v>
      </c>
      <c r="K38" s="202">
        <v>52673</v>
      </c>
      <c r="L38" s="202">
        <v>84528</v>
      </c>
      <c r="M38" s="202">
        <v>71099</v>
      </c>
      <c r="N38" s="202">
        <v>43639</v>
      </c>
      <c r="O38" s="202">
        <v>41341</v>
      </c>
      <c r="P38" s="202">
        <v>58109</v>
      </c>
      <c r="Q38" s="202">
        <v>78569</v>
      </c>
      <c r="R38" s="202">
        <v>55765</v>
      </c>
    </row>
    <row r="39" spans="2:18" ht="33" customHeight="1" x14ac:dyDescent="0.25">
      <c r="B39" s="216" t="s">
        <v>516</v>
      </c>
      <c r="C39" s="125" t="s">
        <v>517</v>
      </c>
      <c r="D39" s="202">
        <v>85039</v>
      </c>
      <c r="E39" s="202">
        <v>100325</v>
      </c>
      <c r="F39" s="202">
        <v>99709</v>
      </c>
      <c r="G39" s="202">
        <v>106342</v>
      </c>
      <c r="H39" s="202">
        <v>100181</v>
      </c>
      <c r="I39" s="202">
        <v>104283</v>
      </c>
      <c r="J39" s="202">
        <v>90324</v>
      </c>
      <c r="K39" s="202">
        <v>28353</v>
      </c>
      <c r="L39" s="202">
        <v>85354</v>
      </c>
      <c r="M39" s="202">
        <v>77477</v>
      </c>
      <c r="N39" s="202">
        <v>61753</v>
      </c>
      <c r="O39" s="202">
        <v>68787</v>
      </c>
      <c r="P39" s="202">
        <v>56162</v>
      </c>
      <c r="Q39" s="202">
        <v>79949</v>
      </c>
      <c r="R39" s="202">
        <v>68545</v>
      </c>
    </row>
    <row r="40" spans="2:18" ht="33" customHeight="1" x14ac:dyDescent="0.25">
      <c r="B40" s="216" t="s">
        <v>510</v>
      </c>
      <c r="C40" s="125" t="s">
        <v>511</v>
      </c>
      <c r="D40" s="202">
        <v>90060</v>
      </c>
      <c r="E40" s="202">
        <v>102118</v>
      </c>
      <c r="F40" s="202">
        <v>103843</v>
      </c>
      <c r="G40" s="202">
        <v>129184</v>
      </c>
      <c r="H40" s="202">
        <v>143083</v>
      </c>
      <c r="I40" s="202">
        <v>158650</v>
      </c>
      <c r="J40" s="202">
        <v>126386</v>
      </c>
      <c r="K40" s="202">
        <v>74019</v>
      </c>
      <c r="L40" s="202">
        <v>143590</v>
      </c>
      <c r="M40" s="202">
        <v>71645</v>
      </c>
      <c r="N40" s="202">
        <v>149608</v>
      </c>
      <c r="O40" s="202">
        <v>147930</v>
      </c>
      <c r="P40" s="202">
        <v>157666</v>
      </c>
      <c r="Q40" s="202">
        <v>58371</v>
      </c>
      <c r="R40" s="202">
        <v>107051</v>
      </c>
    </row>
    <row r="41" spans="2:18" ht="33" customHeight="1" x14ac:dyDescent="0.25">
      <c r="B41" s="216" t="s">
        <v>508</v>
      </c>
      <c r="C41" s="125" t="s">
        <v>509</v>
      </c>
      <c r="D41" s="202">
        <v>293616</v>
      </c>
      <c r="E41" s="202">
        <v>325730</v>
      </c>
      <c r="F41" s="202">
        <v>303655</v>
      </c>
      <c r="G41" s="202">
        <v>270382</v>
      </c>
      <c r="H41" s="202">
        <v>327242</v>
      </c>
      <c r="I41" s="202">
        <v>331883</v>
      </c>
      <c r="J41" s="202">
        <v>266206</v>
      </c>
      <c r="K41" s="202">
        <v>223917</v>
      </c>
      <c r="L41" s="202">
        <v>277862</v>
      </c>
      <c r="M41" s="202">
        <v>305483</v>
      </c>
      <c r="N41" s="202">
        <v>271005</v>
      </c>
      <c r="O41" s="202">
        <v>269479</v>
      </c>
      <c r="P41" s="202">
        <v>293495</v>
      </c>
      <c r="Q41" s="202">
        <v>250466</v>
      </c>
      <c r="R41" s="202">
        <v>213413</v>
      </c>
    </row>
    <row r="42" spans="2:18" ht="33" customHeight="1" x14ac:dyDescent="0.25">
      <c r="B42" s="216" t="s">
        <v>444</v>
      </c>
      <c r="C42" s="125" t="s">
        <v>536</v>
      </c>
      <c r="D42" s="202">
        <v>2452</v>
      </c>
      <c r="E42" s="202">
        <v>2800</v>
      </c>
      <c r="F42" s="202">
        <v>2856</v>
      </c>
      <c r="G42" s="202">
        <v>3782</v>
      </c>
      <c r="H42" s="202">
        <v>4399</v>
      </c>
      <c r="I42" s="202">
        <v>5454</v>
      </c>
      <c r="J42" s="202">
        <v>5671</v>
      </c>
      <c r="K42" s="202">
        <v>5448</v>
      </c>
      <c r="L42" s="202">
        <v>6938</v>
      </c>
      <c r="M42" s="202">
        <v>5589</v>
      </c>
      <c r="N42" s="202">
        <v>4569</v>
      </c>
      <c r="O42" s="202">
        <v>4454</v>
      </c>
      <c r="P42" s="202">
        <v>3555</v>
      </c>
      <c r="Q42" s="202">
        <v>1328</v>
      </c>
      <c r="R42" s="202">
        <v>1993</v>
      </c>
    </row>
    <row r="43" spans="2:18" ht="33" customHeight="1" x14ac:dyDescent="0.25">
      <c r="B43" s="216" t="s">
        <v>524</v>
      </c>
      <c r="C43" s="125" t="s">
        <v>525</v>
      </c>
      <c r="D43" s="202">
        <v>81659</v>
      </c>
      <c r="E43" s="202">
        <v>85468</v>
      </c>
      <c r="F43" s="202">
        <v>83635</v>
      </c>
      <c r="G43" s="202">
        <v>56563</v>
      </c>
      <c r="H43" s="202">
        <v>71447</v>
      </c>
      <c r="I43" s="202">
        <v>75164</v>
      </c>
      <c r="J43" s="202">
        <v>47796</v>
      </c>
      <c r="K43" s="202">
        <v>39790</v>
      </c>
      <c r="L43" s="202">
        <v>40420</v>
      </c>
      <c r="M43" s="202">
        <v>52076</v>
      </c>
      <c r="N43" s="202">
        <v>49227</v>
      </c>
      <c r="O43" s="202">
        <v>53760</v>
      </c>
      <c r="P43" s="202">
        <v>54000</v>
      </c>
      <c r="Q43" s="202">
        <v>36479</v>
      </c>
      <c r="R43" s="202">
        <v>40102</v>
      </c>
    </row>
    <row r="44" spans="2:18" ht="33" customHeight="1" x14ac:dyDescent="0.25">
      <c r="B44" s="216" t="s">
        <v>537</v>
      </c>
      <c r="C44" s="125" t="s">
        <v>538</v>
      </c>
      <c r="D44" s="202">
        <v>6004</v>
      </c>
      <c r="E44" s="202">
        <v>6527</v>
      </c>
      <c r="F44" s="202">
        <v>7230</v>
      </c>
      <c r="G44" s="202">
        <v>4894</v>
      </c>
      <c r="H44" s="202">
        <v>6266</v>
      </c>
      <c r="I44" s="202">
        <v>6522</v>
      </c>
      <c r="J44" s="202">
        <v>3711</v>
      </c>
      <c r="K44" s="202">
        <v>3102</v>
      </c>
      <c r="L44" s="202">
        <v>3280</v>
      </c>
      <c r="M44" s="202">
        <v>4738</v>
      </c>
      <c r="N44" s="202">
        <v>3265</v>
      </c>
      <c r="O44" s="202">
        <v>3258</v>
      </c>
      <c r="P44" s="202">
        <v>3215</v>
      </c>
      <c r="Q44" s="202">
        <v>2527</v>
      </c>
      <c r="R44" s="202">
        <v>2879</v>
      </c>
    </row>
    <row r="45" spans="2:18" ht="33" customHeight="1" x14ac:dyDescent="0.25">
      <c r="B45" s="216" t="s">
        <v>534</v>
      </c>
      <c r="C45" s="125" t="s">
        <v>535</v>
      </c>
      <c r="D45" s="202">
        <v>13359</v>
      </c>
      <c r="E45" s="202">
        <v>19001</v>
      </c>
      <c r="F45" s="202">
        <v>16435</v>
      </c>
      <c r="G45" s="202">
        <v>17092</v>
      </c>
      <c r="H45" s="202">
        <v>17466</v>
      </c>
      <c r="I45" s="202">
        <v>18759</v>
      </c>
      <c r="J45" s="202">
        <v>17145</v>
      </c>
      <c r="K45" s="202">
        <v>17783</v>
      </c>
      <c r="L45" s="202">
        <v>15221</v>
      </c>
      <c r="M45" s="202">
        <v>14233</v>
      </c>
      <c r="N45" s="202">
        <v>17153</v>
      </c>
      <c r="O45" s="202">
        <v>19942</v>
      </c>
      <c r="P45" s="202">
        <v>21292</v>
      </c>
      <c r="Q45" s="202">
        <v>17011</v>
      </c>
      <c r="R45" s="202">
        <v>16786</v>
      </c>
    </row>
    <row r="46" spans="2:18" ht="33" customHeight="1" x14ac:dyDescent="0.25">
      <c r="B46" s="216" t="s">
        <v>518</v>
      </c>
      <c r="C46" s="125" t="s">
        <v>519</v>
      </c>
      <c r="D46" s="202">
        <v>59076</v>
      </c>
      <c r="E46" s="202">
        <v>76961</v>
      </c>
      <c r="F46" s="202">
        <v>78302</v>
      </c>
      <c r="G46" s="202">
        <v>97692</v>
      </c>
      <c r="H46" s="202">
        <v>101336</v>
      </c>
      <c r="I46" s="202">
        <v>125850</v>
      </c>
      <c r="J46" s="202">
        <v>138980</v>
      </c>
      <c r="K46" s="202">
        <v>141358</v>
      </c>
      <c r="L46" s="202">
        <v>121755</v>
      </c>
      <c r="M46" s="202">
        <v>121190</v>
      </c>
      <c r="N46" s="202">
        <v>138161</v>
      </c>
      <c r="O46" s="202">
        <v>147004</v>
      </c>
      <c r="P46" s="202">
        <v>162894</v>
      </c>
      <c r="Q46" s="202">
        <v>226522</v>
      </c>
      <c r="R46" s="202">
        <v>271330</v>
      </c>
    </row>
    <row r="47" spans="2:18" ht="33" customHeight="1" x14ac:dyDescent="0.25">
      <c r="B47" s="282"/>
      <c r="C47" s="204" t="s">
        <v>561</v>
      </c>
      <c r="D47" s="204">
        <v>960419</v>
      </c>
      <c r="E47" s="204">
        <v>1151529</v>
      </c>
      <c r="F47" s="204">
        <v>1167412</v>
      </c>
      <c r="G47" s="204">
        <v>1313985</v>
      </c>
      <c r="H47" s="204">
        <v>1573601</v>
      </c>
      <c r="I47" s="204">
        <v>1612754</v>
      </c>
      <c r="J47" s="204">
        <v>1572058</v>
      </c>
      <c r="K47" s="51">
        <v>1606471</v>
      </c>
      <c r="L47" s="51">
        <v>1771971</v>
      </c>
      <c r="M47" s="51">
        <v>1501598</v>
      </c>
      <c r="N47" s="51">
        <v>1520961</v>
      </c>
      <c r="O47" s="51">
        <v>1451531</v>
      </c>
      <c r="P47" s="51">
        <v>1448934</v>
      </c>
      <c r="Q47" s="51">
        <v>1546640</v>
      </c>
      <c r="R47" s="51">
        <v>1468342</v>
      </c>
    </row>
    <row r="48" spans="2:18" ht="33" customHeight="1" x14ac:dyDescent="0.25">
      <c r="B48" s="216" t="s">
        <v>521</v>
      </c>
      <c r="C48" s="125" t="s">
        <v>522</v>
      </c>
      <c r="D48" s="202">
        <v>64378</v>
      </c>
      <c r="E48" s="202">
        <v>73863</v>
      </c>
      <c r="F48" s="202">
        <v>79090</v>
      </c>
      <c r="G48" s="202">
        <v>83069</v>
      </c>
      <c r="H48" s="202">
        <v>113037</v>
      </c>
      <c r="I48" s="202">
        <v>107395</v>
      </c>
      <c r="J48" s="202">
        <v>102398</v>
      </c>
      <c r="K48" s="202">
        <v>122759</v>
      </c>
      <c r="L48" s="202">
        <v>169356</v>
      </c>
      <c r="M48" s="202">
        <v>167105</v>
      </c>
      <c r="N48" s="202">
        <v>162058</v>
      </c>
      <c r="O48" s="202">
        <v>169531</v>
      </c>
      <c r="P48" s="202">
        <v>189548</v>
      </c>
      <c r="Q48" s="202">
        <v>268703</v>
      </c>
      <c r="R48" s="202">
        <v>161719</v>
      </c>
    </row>
    <row r="49" spans="2:18" ht="33" customHeight="1" x14ac:dyDescent="0.25">
      <c r="B49" s="216" t="s">
        <v>526</v>
      </c>
      <c r="C49" s="125" t="s">
        <v>527</v>
      </c>
      <c r="D49" s="202">
        <v>44068</v>
      </c>
      <c r="E49" s="202">
        <v>50125</v>
      </c>
      <c r="F49" s="202">
        <v>42805</v>
      </c>
      <c r="G49" s="202">
        <v>61915</v>
      </c>
      <c r="H49" s="202">
        <v>73083</v>
      </c>
      <c r="I49" s="202">
        <v>95824</v>
      </c>
      <c r="J49" s="202">
        <v>67658</v>
      </c>
      <c r="K49" s="202">
        <v>64428</v>
      </c>
      <c r="L49" s="202">
        <v>68461</v>
      </c>
      <c r="M49" s="202">
        <v>64210</v>
      </c>
      <c r="N49" s="202">
        <v>71954</v>
      </c>
      <c r="O49" s="202">
        <v>82107</v>
      </c>
      <c r="P49" s="202">
        <v>78739</v>
      </c>
      <c r="Q49" s="202">
        <v>77981</v>
      </c>
      <c r="R49" s="202">
        <v>75184</v>
      </c>
    </row>
    <row r="50" spans="2:18" ht="33" customHeight="1" x14ac:dyDescent="0.25">
      <c r="B50" s="216" t="s">
        <v>425</v>
      </c>
      <c r="C50" s="125" t="s">
        <v>533</v>
      </c>
      <c r="D50" s="202">
        <v>193</v>
      </c>
      <c r="E50" s="202">
        <v>347</v>
      </c>
      <c r="F50" s="202">
        <v>293</v>
      </c>
      <c r="G50" s="202">
        <v>88</v>
      </c>
      <c r="H50" s="202">
        <v>644</v>
      </c>
      <c r="I50" s="202">
        <v>1450</v>
      </c>
      <c r="J50" s="202">
        <v>1994</v>
      </c>
      <c r="K50" s="202">
        <v>2244</v>
      </c>
      <c r="L50" s="202">
        <v>3760</v>
      </c>
      <c r="M50" s="202">
        <v>5486</v>
      </c>
      <c r="N50" s="202">
        <v>5840</v>
      </c>
      <c r="O50" s="202">
        <v>6432</v>
      </c>
      <c r="P50" s="202">
        <v>7500</v>
      </c>
      <c r="Q50" s="202">
        <v>15925</v>
      </c>
      <c r="R50" s="202">
        <v>21183</v>
      </c>
    </row>
    <row r="51" spans="2:18" ht="33" customHeight="1" x14ac:dyDescent="0.25">
      <c r="B51" s="216" t="s">
        <v>512</v>
      </c>
      <c r="C51" s="125" t="s">
        <v>513</v>
      </c>
      <c r="D51" s="202">
        <v>745819</v>
      </c>
      <c r="E51" s="202">
        <v>885403</v>
      </c>
      <c r="F51" s="202">
        <v>884433</v>
      </c>
      <c r="G51" s="202">
        <v>999623</v>
      </c>
      <c r="H51" s="202">
        <v>1175536</v>
      </c>
      <c r="I51" s="202">
        <v>1214677</v>
      </c>
      <c r="J51" s="202">
        <v>1204841</v>
      </c>
      <c r="K51" s="202">
        <v>1262064</v>
      </c>
      <c r="L51" s="202">
        <v>1383987</v>
      </c>
      <c r="M51" s="202">
        <v>1169707</v>
      </c>
      <c r="N51" s="202">
        <v>1148558</v>
      </c>
      <c r="O51" s="202">
        <v>1060466</v>
      </c>
      <c r="P51" s="202">
        <v>1043384</v>
      </c>
      <c r="Q51" s="202">
        <v>1082669</v>
      </c>
      <c r="R51" s="202">
        <v>1089894</v>
      </c>
    </row>
    <row r="52" spans="2:18" ht="33" customHeight="1" x14ac:dyDescent="0.25">
      <c r="B52" s="216" t="s">
        <v>528</v>
      </c>
      <c r="C52" s="125" t="s">
        <v>529</v>
      </c>
      <c r="D52" s="202">
        <v>63634</v>
      </c>
      <c r="E52" s="202">
        <v>92952</v>
      </c>
      <c r="F52" s="202">
        <v>105487</v>
      </c>
      <c r="G52" s="202">
        <v>110388</v>
      </c>
      <c r="H52" s="202">
        <v>141349</v>
      </c>
      <c r="I52" s="202">
        <v>122103</v>
      </c>
      <c r="J52" s="202">
        <v>117315</v>
      </c>
      <c r="K52" s="202">
        <v>93567</v>
      </c>
      <c r="L52" s="202">
        <v>87911</v>
      </c>
      <c r="M52" s="202">
        <v>50813</v>
      </c>
      <c r="N52" s="202">
        <v>70914</v>
      </c>
      <c r="O52" s="202">
        <v>68703</v>
      </c>
      <c r="P52" s="202">
        <v>63097</v>
      </c>
      <c r="Q52" s="202">
        <v>51669</v>
      </c>
      <c r="R52" s="202">
        <v>57300</v>
      </c>
    </row>
    <row r="53" spans="2:18" ht="33" customHeight="1" x14ac:dyDescent="0.25">
      <c r="B53" s="216" t="s">
        <v>530</v>
      </c>
      <c r="C53" s="125" t="s">
        <v>531</v>
      </c>
      <c r="D53" s="202">
        <v>42327</v>
      </c>
      <c r="E53" s="202">
        <v>48839</v>
      </c>
      <c r="F53" s="202">
        <v>55304</v>
      </c>
      <c r="G53" s="202">
        <v>58902</v>
      </c>
      <c r="H53" s="202">
        <v>69952</v>
      </c>
      <c r="I53" s="202">
        <v>71305</v>
      </c>
      <c r="J53" s="202">
        <v>77852</v>
      </c>
      <c r="K53" s="202">
        <v>61409</v>
      </c>
      <c r="L53" s="202">
        <v>58496</v>
      </c>
      <c r="M53" s="202">
        <v>44277</v>
      </c>
      <c r="N53" s="202">
        <v>61637</v>
      </c>
      <c r="O53" s="202">
        <v>64292</v>
      </c>
      <c r="P53" s="202">
        <v>66666</v>
      </c>
      <c r="Q53" s="202">
        <v>49693</v>
      </c>
      <c r="R53" s="202">
        <v>63062</v>
      </c>
    </row>
    <row r="54" spans="2:18" ht="33" customHeight="1" x14ac:dyDescent="0.25">
      <c r="B54" s="216" t="s">
        <v>539</v>
      </c>
      <c r="C54" s="125" t="s">
        <v>505</v>
      </c>
      <c r="D54" s="202">
        <v>0</v>
      </c>
      <c r="E54" s="202">
        <v>0</v>
      </c>
      <c r="F54" s="202">
        <v>0</v>
      </c>
      <c r="G54" s="202">
        <v>0</v>
      </c>
      <c r="H54" s="202">
        <v>0</v>
      </c>
      <c r="I54" s="202">
        <v>0</v>
      </c>
      <c r="J54" s="202">
        <v>0</v>
      </c>
      <c r="K54" s="202">
        <v>0</v>
      </c>
      <c r="L54" s="202">
        <v>0</v>
      </c>
      <c r="M54" s="202">
        <v>0</v>
      </c>
      <c r="N54" s="202">
        <v>0</v>
      </c>
      <c r="O54" s="202">
        <v>0</v>
      </c>
      <c r="P54" s="202">
        <v>0</v>
      </c>
      <c r="Q54" s="202">
        <v>0</v>
      </c>
      <c r="R54" s="202">
        <v>0</v>
      </c>
    </row>
    <row r="55" spans="2:18" ht="33" customHeight="1" x14ac:dyDescent="0.25">
      <c r="B55" s="216" t="s">
        <v>540</v>
      </c>
      <c r="C55" s="125" t="s">
        <v>507</v>
      </c>
      <c r="D55" s="202">
        <v>0</v>
      </c>
      <c r="E55" s="202">
        <v>0</v>
      </c>
      <c r="F55" s="202">
        <v>0</v>
      </c>
      <c r="G55" s="202">
        <v>0</v>
      </c>
      <c r="H55" s="202">
        <v>0</v>
      </c>
      <c r="I55" s="202">
        <v>0</v>
      </c>
      <c r="J55" s="202">
        <v>0</v>
      </c>
      <c r="K55" s="202">
        <v>0</v>
      </c>
      <c r="L55" s="202">
        <v>0</v>
      </c>
      <c r="M55" s="202">
        <v>0</v>
      </c>
      <c r="N55" s="202">
        <v>0</v>
      </c>
      <c r="O55" s="202">
        <v>0</v>
      </c>
      <c r="P55" s="202">
        <v>0</v>
      </c>
      <c r="Q55" s="202">
        <v>0</v>
      </c>
      <c r="R55" s="202">
        <v>0</v>
      </c>
    </row>
    <row r="56" spans="2:18" ht="33" customHeight="1" x14ac:dyDescent="0.25">
      <c r="B56" s="471" t="s">
        <v>448</v>
      </c>
      <c r="C56" s="471"/>
      <c r="D56" s="51">
        <v>1662585</v>
      </c>
      <c r="E56" s="51">
        <v>1941268</v>
      </c>
      <c r="F56" s="51">
        <v>1932100</v>
      </c>
      <c r="G56" s="51">
        <v>2077575</v>
      </c>
      <c r="H56" s="51">
        <v>2425742</v>
      </c>
      <c r="I56" s="51">
        <v>2531093</v>
      </c>
      <c r="J56" s="51">
        <v>2357366</v>
      </c>
      <c r="K56" s="51">
        <v>2199885</v>
      </c>
      <c r="L56" s="51">
        <v>2563775</v>
      </c>
      <c r="M56" s="51">
        <v>2235852</v>
      </c>
      <c r="N56" s="51">
        <v>2271165</v>
      </c>
      <c r="O56" s="51">
        <v>2221126</v>
      </c>
      <c r="P56" s="51">
        <v>2274623</v>
      </c>
      <c r="Q56" s="51">
        <v>2308009</v>
      </c>
      <c r="R56" s="51">
        <v>2249557</v>
      </c>
    </row>
    <row r="57" spans="2:18" ht="33" customHeight="1" x14ac:dyDescent="0.25">
      <c r="B57" s="287"/>
      <c r="C57" s="287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</row>
    <row r="58" spans="2:18" ht="33" customHeight="1" x14ac:dyDescent="0.25">
      <c r="B58" s="474" t="s">
        <v>349</v>
      </c>
      <c r="C58" s="474"/>
      <c r="D58" s="474"/>
      <c r="E58" s="474"/>
      <c r="F58" s="474"/>
      <c r="G58" s="474"/>
      <c r="H58" s="474"/>
      <c r="I58" s="474"/>
      <c r="J58" s="474"/>
      <c r="K58" s="474"/>
      <c r="L58" s="474"/>
      <c r="M58" s="474"/>
    </row>
    <row r="59" spans="2:18" ht="33" customHeight="1" x14ac:dyDescent="0.25">
      <c r="B59" s="332"/>
      <c r="C59" s="306"/>
      <c r="D59" s="306"/>
      <c r="E59" s="306"/>
      <c r="F59" s="306"/>
      <c r="G59" s="306"/>
      <c r="H59" s="306"/>
      <c r="I59" s="330"/>
      <c r="J59" s="330"/>
      <c r="K59" s="330"/>
      <c r="L59" s="330"/>
      <c r="M59" s="330"/>
    </row>
    <row r="60" spans="2:18" ht="33" customHeight="1" x14ac:dyDescent="0.25">
      <c r="B60" s="332"/>
      <c r="C60" s="268"/>
      <c r="D60" s="322">
        <f>+P7</f>
        <v>2019</v>
      </c>
      <c r="E60" s="322">
        <f>+R7</f>
        <v>2021</v>
      </c>
      <c r="F60" s="322">
        <f>+D60</f>
        <v>2019</v>
      </c>
      <c r="G60" s="322">
        <f>+E60</f>
        <v>2021</v>
      </c>
      <c r="H60" s="296"/>
      <c r="I60" s="330"/>
      <c r="J60" s="330"/>
      <c r="K60" s="330"/>
      <c r="L60" s="330"/>
      <c r="M60" s="330"/>
    </row>
    <row r="61" spans="2:18" ht="33" customHeight="1" x14ac:dyDescent="0.25">
      <c r="B61" s="332"/>
      <c r="C61" s="268"/>
      <c r="D61" s="322"/>
      <c r="E61" s="322"/>
      <c r="F61" s="320"/>
      <c r="G61" s="320"/>
      <c r="H61" s="296"/>
      <c r="I61" s="330"/>
      <c r="J61" s="330"/>
      <c r="K61" s="330"/>
      <c r="L61" s="330"/>
      <c r="M61" s="330"/>
    </row>
    <row r="62" spans="2:18" ht="33" customHeight="1" x14ac:dyDescent="0.25">
      <c r="B62" s="332"/>
      <c r="C62" s="323" t="str">
        <f>+C25</f>
        <v>Productos farmacéuticos</v>
      </c>
      <c r="D62" s="333">
        <f>+P25</f>
        <v>1120738</v>
      </c>
      <c r="E62" s="333">
        <f>+R25</f>
        <v>1236615</v>
      </c>
      <c r="F62" s="73">
        <f>D62/$D$74</f>
        <v>0.376480365536704</v>
      </c>
      <c r="G62" s="73">
        <f>E62/$E$74</f>
        <v>0.40587284249331429</v>
      </c>
      <c r="H62" s="296"/>
      <c r="I62" s="330"/>
      <c r="J62" s="330"/>
      <c r="K62" s="330"/>
      <c r="L62" s="330"/>
      <c r="M62" s="330"/>
    </row>
    <row r="63" spans="2:18" ht="33" customHeight="1" x14ac:dyDescent="0.25">
      <c r="B63" s="334"/>
      <c r="C63" s="323" t="str">
        <f>+C15</f>
        <v>Servicios ambulatorios generales y especializados en centros ambulatorios</v>
      </c>
      <c r="D63" s="333">
        <f>+P15</f>
        <v>522639</v>
      </c>
      <c r="E63" s="333">
        <f>+R15</f>
        <v>390075</v>
      </c>
      <c r="F63" s="73">
        <f t="shared" ref="F63:F73" si="0">D63/$D$74</f>
        <v>0.17556585193304541</v>
      </c>
      <c r="G63" s="73">
        <f t="shared" ref="G63:G73" si="1">E63/$E$74</f>
        <v>0.1280275987559423</v>
      </c>
      <c r="H63" s="296"/>
      <c r="I63" s="41"/>
      <c r="J63" s="41"/>
      <c r="K63" s="41"/>
      <c r="L63" s="41"/>
      <c r="M63" s="41"/>
      <c r="N63" s="41"/>
      <c r="O63" s="41"/>
      <c r="P63" s="41"/>
      <c r="Q63" s="41"/>
      <c r="R63" s="41"/>
    </row>
    <row r="64" spans="2:18" ht="33" customHeight="1" x14ac:dyDescent="0.25">
      <c r="B64" s="334"/>
      <c r="C64" s="323" t="str">
        <f>+C22</f>
        <v>Servicios de medicina prepagada</v>
      </c>
      <c r="D64" s="333">
        <f>+P22</f>
        <v>232400</v>
      </c>
      <c r="E64" s="333">
        <f>+R22</f>
        <v>207083</v>
      </c>
      <c r="F64" s="73">
        <f t="shared" si="0"/>
        <v>7.8068234458660277E-2</v>
      </c>
      <c r="G64" s="73">
        <f t="shared" si="1"/>
        <v>6.7967286376150224E-2</v>
      </c>
      <c r="H64" s="296"/>
      <c r="I64" s="41"/>
      <c r="J64" s="41"/>
      <c r="K64" s="41"/>
      <c r="L64" s="41"/>
      <c r="M64" s="41"/>
      <c r="N64" s="41"/>
      <c r="O64" s="41"/>
      <c r="P64" s="41"/>
      <c r="Q64" s="41"/>
      <c r="R64" s="41"/>
    </row>
    <row r="65" spans="2:18" ht="33" customHeight="1" x14ac:dyDescent="0.25">
      <c r="B65" s="334"/>
      <c r="C65" s="333" t="str">
        <f>+C20</f>
        <v>Otros servicios de salud humana n.c.p</v>
      </c>
      <c r="D65" s="333">
        <f>+P20</f>
        <v>222698</v>
      </c>
      <c r="E65" s="333">
        <f>+R20</f>
        <v>388231</v>
      </c>
      <c r="F65" s="73">
        <f t="shared" si="0"/>
        <v>7.4809120815295727E-2</v>
      </c>
      <c r="G65" s="73">
        <f t="shared" si="1"/>
        <v>0.12742237439625259</v>
      </c>
      <c r="H65" s="296"/>
      <c r="I65" s="41"/>
      <c r="J65" s="41"/>
      <c r="K65" s="41"/>
      <c r="L65" s="41"/>
      <c r="M65" s="41"/>
      <c r="N65" s="41"/>
      <c r="O65" s="41"/>
      <c r="P65" s="41"/>
      <c r="Q65" s="41"/>
      <c r="R65" s="41"/>
    </row>
    <row r="66" spans="2:18" ht="33" customHeight="1" x14ac:dyDescent="0.25">
      <c r="B66" s="334"/>
      <c r="C66" s="323" t="str">
        <f>+C13</f>
        <v>Servicios con internación en hospitales y clínicas especializados y de especialidades</v>
      </c>
      <c r="D66" s="333">
        <f>+P13</f>
        <v>81016</v>
      </c>
      <c r="E66" s="333">
        <f>+R13</f>
        <v>105124</v>
      </c>
      <c r="F66" s="73">
        <f t="shared" si="0"/>
        <v>2.7215043385984603E-2</v>
      </c>
      <c r="G66" s="73">
        <f t="shared" si="1"/>
        <v>3.4503039906735054E-2</v>
      </c>
      <c r="H66" s="296"/>
      <c r="I66" s="41"/>
      <c r="J66" s="41"/>
      <c r="K66" s="41"/>
      <c r="L66" s="41"/>
      <c r="M66" s="41"/>
      <c r="N66" s="41"/>
      <c r="O66" s="41"/>
      <c r="P66" s="41"/>
      <c r="Q66" s="41"/>
      <c r="R66" s="41"/>
    </row>
    <row r="67" spans="2:18" ht="33" customHeight="1" x14ac:dyDescent="0.25">
      <c r="B67" s="334"/>
      <c r="C67" s="323" t="str">
        <f>+C23</f>
        <v>Servicios de seguros de enfermedad y accidentes</v>
      </c>
      <c r="D67" s="333">
        <f>+P23</f>
        <v>96540</v>
      </c>
      <c r="E67" s="333">
        <f>+R23</f>
        <v>96274</v>
      </c>
      <c r="F67" s="73">
        <f>D67/$D$74</f>
        <v>3.2429893952835902E-2</v>
      </c>
      <c r="G67" s="73">
        <f t="shared" si="1"/>
        <v>3.1598356835556209E-2</v>
      </c>
      <c r="H67" s="296"/>
      <c r="I67" s="41"/>
      <c r="J67" s="41"/>
      <c r="K67" s="41"/>
      <c r="L67" s="41"/>
      <c r="M67" s="41"/>
      <c r="N67" s="41"/>
      <c r="O67" s="41"/>
      <c r="P67" s="41"/>
      <c r="Q67" s="41"/>
      <c r="R67" s="41"/>
    </row>
    <row r="68" spans="2:18" ht="33" customHeight="1" x14ac:dyDescent="0.25">
      <c r="B68" s="334"/>
      <c r="C68" s="323" t="str">
        <f>+C17</f>
        <v>Servicios odontológicos en centros de atención ambulatoria</v>
      </c>
      <c r="D68" s="333">
        <f>+P17</f>
        <v>100523</v>
      </c>
      <c r="E68" s="333">
        <f>+R17</f>
        <v>79409</v>
      </c>
      <c r="F68" s="73">
        <f t="shared" si="0"/>
        <v>3.3767870621720771E-2</v>
      </c>
      <c r="G68" s="73">
        <f t="shared" si="1"/>
        <v>2.6063048361496179E-2</v>
      </c>
      <c r="H68" s="296"/>
      <c r="I68" s="41"/>
      <c r="J68" s="41"/>
      <c r="K68" s="41"/>
      <c r="L68" s="41"/>
      <c r="M68" s="41"/>
      <c r="N68" s="41"/>
      <c r="O68" s="41"/>
      <c r="P68" s="41"/>
      <c r="Q68" s="41"/>
      <c r="R68" s="41"/>
    </row>
    <row r="69" spans="2:18" ht="33" customHeight="1" x14ac:dyDescent="0.25">
      <c r="B69" s="334"/>
      <c r="C69" s="323" t="str">
        <f>+C14</f>
        <v>Servicios ambulatorios generales y especializados en hospitales y clínicas</v>
      </c>
      <c r="D69" s="333">
        <f>+P14</f>
        <v>251220</v>
      </c>
      <c r="E69" s="333">
        <f>+R14</f>
        <v>182568</v>
      </c>
      <c r="F69" s="73">
        <f t="shared" si="0"/>
        <v>8.4390283393737678E-2</v>
      </c>
      <c r="G69" s="73">
        <f t="shared" si="1"/>
        <v>5.9921150162596609E-2</v>
      </c>
      <c r="H69" s="296"/>
      <c r="I69" s="41"/>
      <c r="J69" s="41"/>
      <c r="K69" s="41"/>
      <c r="L69" s="41"/>
      <c r="M69" s="41"/>
      <c r="N69" s="41"/>
      <c r="O69" s="41"/>
      <c r="P69" s="41"/>
      <c r="Q69" s="41"/>
      <c r="R69" s="41"/>
    </row>
    <row r="70" spans="2:18" ht="33" customHeight="1" x14ac:dyDescent="0.25">
      <c r="B70" s="334"/>
      <c r="C70" s="323" t="str">
        <f>+C26</f>
        <v>Aparatos médicos, quirúrgicos y aparatos ortopédicos</v>
      </c>
      <c r="D70" s="333">
        <f>+P26</f>
        <v>91427</v>
      </c>
      <c r="E70" s="333">
        <f>+R26</f>
        <v>84002</v>
      </c>
      <c r="F70" s="73">
        <f t="shared" si="0"/>
        <v>3.0712325610378371E-2</v>
      </c>
      <c r="G70" s="73">
        <f>E70/$E$74</f>
        <v>2.7570529643521538E-2</v>
      </c>
      <c r="H70" s="296"/>
      <c r="I70" s="41"/>
      <c r="J70" s="41"/>
      <c r="K70" s="41"/>
      <c r="L70" s="41"/>
      <c r="M70" s="41"/>
      <c r="N70" s="41"/>
      <c r="O70" s="41"/>
      <c r="P70" s="41"/>
      <c r="Q70" s="41"/>
      <c r="R70" s="41"/>
    </row>
    <row r="71" spans="2:18" ht="33" customHeight="1" x14ac:dyDescent="0.25">
      <c r="B71" s="334"/>
      <c r="C71" s="323" t="str">
        <f>+C27</f>
        <v>Artículos ópticos</v>
      </c>
      <c r="D71" s="333">
        <f>+P27</f>
        <v>75228</v>
      </c>
      <c r="E71" s="333">
        <f>+R27</f>
        <v>72081</v>
      </c>
      <c r="F71" s="73">
        <f t="shared" si="0"/>
        <v>2.5270727804888538E-2</v>
      </c>
      <c r="G71" s="73">
        <f t="shared" si="1"/>
        <v>2.3657905136004811E-2</v>
      </c>
      <c r="H71" s="296"/>
      <c r="I71" s="41"/>
      <c r="J71" s="41"/>
      <c r="K71" s="41"/>
      <c r="L71" s="41"/>
      <c r="M71" s="41"/>
      <c r="N71" s="41"/>
      <c r="O71" s="41"/>
      <c r="P71" s="41"/>
      <c r="Q71" s="41"/>
      <c r="R71" s="41"/>
    </row>
    <row r="72" spans="2:18" ht="33" customHeight="1" x14ac:dyDescent="0.25">
      <c r="B72" s="334"/>
      <c r="C72" s="323" t="str">
        <f>+C12</f>
        <v>Servicios con internación en hospitales y clínicas básicas y generales</v>
      </c>
      <c r="D72" s="333">
        <f>+P12</f>
        <v>107005</v>
      </c>
      <c r="E72" s="333">
        <f>+R12</f>
        <v>113689</v>
      </c>
      <c r="F72" s="73">
        <f t="shared" si="0"/>
        <v>3.5945315956320757E-2</v>
      </c>
      <c r="G72" s="73">
        <f t="shared" si="1"/>
        <v>3.7314182336638656E-2</v>
      </c>
      <c r="H72" s="296"/>
      <c r="I72" s="41"/>
      <c r="J72" s="41"/>
      <c r="K72" s="41"/>
      <c r="L72" s="41"/>
      <c r="M72" s="41"/>
      <c r="N72" s="41"/>
      <c r="O72" s="41"/>
      <c r="P72" s="41"/>
      <c r="Q72" s="41"/>
      <c r="R72" s="41"/>
    </row>
    <row r="73" spans="2:18" ht="33" customHeight="1" x14ac:dyDescent="0.25">
      <c r="B73" s="334"/>
      <c r="C73" s="198" t="s">
        <v>9</v>
      </c>
      <c r="D73" s="271">
        <f>P9+P10+P11+P16+P19+P18+P24+P28+P29</f>
        <v>75449</v>
      </c>
      <c r="E73" s="271">
        <f>R9+R10+R11+R16+R19+R18+R24+R28+R29</f>
        <v>91653</v>
      </c>
      <c r="F73" s="73">
        <f t="shared" si="0"/>
        <v>2.5344966530427969E-2</v>
      </c>
      <c r="G73" s="73">
        <f t="shared" si="1"/>
        <v>3.0081685595791524E-2</v>
      </c>
      <c r="H73" s="296"/>
      <c r="I73" s="41"/>
      <c r="J73" s="41"/>
      <c r="K73" s="41"/>
      <c r="L73" s="41"/>
      <c r="M73" s="41"/>
      <c r="N73" s="41"/>
      <c r="O73" s="41"/>
      <c r="P73" s="41"/>
      <c r="Q73" s="41"/>
      <c r="R73" s="41"/>
    </row>
    <row r="74" spans="2:18" ht="33" customHeight="1" x14ac:dyDescent="0.25">
      <c r="B74" s="334"/>
      <c r="C74" s="323" t="str">
        <f>+B30</f>
        <v>Total</v>
      </c>
      <c r="D74" s="271">
        <f>+SUM(D62:D73)</f>
        <v>2976883</v>
      </c>
      <c r="E74" s="271">
        <f>+SUM(E62:E73)</f>
        <v>3046804</v>
      </c>
      <c r="F74" s="321">
        <f>+SUM(F62:F73)</f>
        <v>1</v>
      </c>
      <c r="G74" s="321">
        <f>+SUM(G62:G73)</f>
        <v>1.0000000000000002</v>
      </c>
      <c r="H74" s="296"/>
      <c r="I74" s="41"/>
      <c r="J74" s="41"/>
      <c r="K74" s="41"/>
      <c r="L74" s="41"/>
      <c r="M74" s="41"/>
      <c r="N74" s="41"/>
      <c r="O74" s="41"/>
      <c r="P74" s="41"/>
      <c r="Q74" s="41"/>
      <c r="R74" s="41"/>
    </row>
    <row r="75" spans="2:18" ht="33" customHeight="1" x14ac:dyDescent="0.25">
      <c r="B75" s="334"/>
      <c r="C75" s="198"/>
      <c r="D75" s="324">
        <f>+D74-P30</f>
        <v>0</v>
      </c>
      <c r="E75" s="324">
        <f>+E74-R30</f>
        <v>0</v>
      </c>
      <c r="F75" s="198"/>
      <c r="G75" s="198"/>
      <c r="H75" s="296"/>
      <c r="I75" s="41"/>
      <c r="J75" s="41"/>
      <c r="K75" s="41"/>
      <c r="L75" s="41"/>
      <c r="M75" s="41"/>
      <c r="N75" s="41"/>
      <c r="O75" s="41"/>
      <c r="P75" s="41"/>
      <c r="Q75" s="41"/>
      <c r="R75" s="41"/>
    </row>
    <row r="76" spans="2:18" ht="33" customHeight="1" x14ac:dyDescent="0.25">
      <c r="B76" s="287"/>
      <c r="C76" s="198"/>
      <c r="D76" s="198"/>
      <c r="E76" s="198"/>
      <c r="F76" s="198"/>
      <c r="G76" s="198"/>
      <c r="H76" s="296"/>
      <c r="I76" s="41"/>
      <c r="J76" s="41"/>
      <c r="K76" s="41"/>
      <c r="L76" s="41"/>
      <c r="M76" s="41"/>
      <c r="N76" s="41"/>
      <c r="O76" s="41"/>
      <c r="P76" s="41"/>
      <c r="Q76" s="41"/>
      <c r="R76" s="41"/>
    </row>
    <row r="77" spans="2:18" ht="33" customHeight="1" x14ac:dyDescent="0.25">
      <c r="B77" s="287"/>
      <c r="C77" s="287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</row>
    <row r="78" spans="2:18" ht="33" customHeight="1" x14ac:dyDescent="0.25">
      <c r="B78" s="287"/>
      <c r="C78" s="287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</row>
    <row r="79" spans="2:18" ht="33" customHeight="1" x14ac:dyDescent="0.25">
      <c r="B79" s="287"/>
      <c r="C79" s="287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</row>
    <row r="80" spans="2:18" ht="33" customHeight="1" x14ac:dyDescent="0.25">
      <c r="B80" s="287"/>
      <c r="C80" s="287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</row>
    <row r="81" spans="2:18" ht="33" customHeight="1" x14ac:dyDescent="0.25">
      <c r="B81" s="287"/>
      <c r="C81" s="287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</row>
    <row r="82" spans="2:18" ht="33" customHeight="1" x14ac:dyDescent="0.25">
      <c r="B82" s="287"/>
      <c r="C82" s="287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</row>
    <row r="83" spans="2:18" ht="33" customHeight="1" x14ac:dyDescent="0.25">
      <c r="B83" s="474" t="s">
        <v>281</v>
      </c>
      <c r="C83" s="474"/>
      <c r="D83" s="474"/>
      <c r="E83" s="474"/>
      <c r="F83" s="474"/>
      <c r="G83" s="474"/>
      <c r="H83" s="474"/>
      <c r="I83" s="474"/>
      <c r="J83" s="474"/>
      <c r="K83" s="474"/>
      <c r="L83" s="474"/>
      <c r="M83" s="474"/>
    </row>
    <row r="84" spans="2:18" ht="33" customHeight="1" x14ac:dyDescent="0.25">
      <c r="B84" s="331"/>
      <c r="C84" s="331"/>
      <c r="D84" s="331"/>
      <c r="E84" s="331"/>
      <c r="F84" s="331"/>
      <c r="G84" s="331"/>
      <c r="H84" s="331"/>
      <c r="I84" s="328"/>
      <c r="J84" s="329"/>
      <c r="K84" s="313"/>
      <c r="L84" s="272"/>
      <c r="M84" s="272"/>
      <c r="N84" s="272"/>
      <c r="O84" s="272"/>
      <c r="P84" s="272"/>
      <c r="Q84" s="272"/>
      <c r="R84" s="272"/>
    </row>
    <row r="85" spans="2:18" ht="33" customHeight="1" x14ac:dyDescent="0.25">
      <c r="B85" s="198"/>
      <c r="C85" s="268"/>
      <c r="D85" s="322">
        <f>+P33</f>
        <v>2019</v>
      </c>
      <c r="E85" s="322">
        <f>+R33</f>
        <v>2021</v>
      </c>
      <c r="F85" s="322">
        <f>+D85</f>
        <v>2019</v>
      </c>
      <c r="G85" s="322">
        <f>+E85</f>
        <v>2021</v>
      </c>
      <c r="H85" s="296"/>
      <c r="I85" s="296"/>
      <c r="J85" s="329"/>
      <c r="K85" s="313"/>
      <c r="L85" s="272"/>
      <c r="M85" s="272"/>
      <c r="N85" s="272"/>
      <c r="O85" s="272"/>
      <c r="P85" s="272"/>
      <c r="Q85" s="272"/>
      <c r="R85" s="272"/>
    </row>
    <row r="86" spans="2:18" ht="33" customHeight="1" x14ac:dyDescent="0.25">
      <c r="B86" s="198"/>
      <c r="C86" s="268"/>
      <c r="D86" s="322"/>
      <c r="E86" s="322"/>
      <c r="F86" s="320"/>
      <c r="G86" s="320"/>
      <c r="H86" s="296"/>
      <c r="I86" s="296"/>
      <c r="J86" s="329"/>
      <c r="K86" s="313"/>
      <c r="L86" s="272"/>
      <c r="M86" s="272"/>
      <c r="N86" s="272"/>
      <c r="O86" s="272"/>
      <c r="P86" s="272"/>
      <c r="Q86" s="272"/>
      <c r="R86" s="272"/>
    </row>
    <row r="87" spans="2:18" ht="33" customHeight="1" x14ac:dyDescent="0.25">
      <c r="B87" s="198"/>
      <c r="C87" s="323" t="str">
        <f>+C51</f>
        <v>Productos farmacéuticos</v>
      </c>
      <c r="D87" s="271">
        <f>+P51</f>
        <v>1043384</v>
      </c>
      <c r="E87" s="271">
        <f>+R51</f>
        <v>1089894</v>
      </c>
      <c r="F87" s="73">
        <f>D87/$D$99</f>
        <v>0.4587063438644558</v>
      </c>
      <c r="G87" s="73">
        <f t="shared" ref="G87:G98" si="2">E87/$E$99</f>
        <v>0.48449272456754816</v>
      </c>
      <c r="H87" s="296"/>
      <c r="I87" s="296"/>
      <c r="J87" s="329"/>
      <c r="K87" s="313"/>
      <c r="L87" s="272"/>
      <c r="M87" s="272"/>
      <c r="N87" s="272"/>
      <c r="O87" s="272"/>
      <c r="P87" s="272"/>
      <c r="Q87" s="272"/>
      <c r="R87" s="272"/>
    </row>
    <row r="88" spans="2:18" ht="33" customHeight="1" x14ac:dyDescent="0.25">
      <c r="B88" s="198"/>
      <c r="C88" s="323" t="str">
        <f>+C41</f>
        <v>Servicios ambulatorios generales y especializados en centros ambulatorios</v>
      </c>
      <c r="D88" s="271">
        <f>+P41</f>
        <v>293495</v>
      </c>
      <c r="E88" s="271">
        <f>+R41</f>
        <v>213413</v>
      </c>
      <c r="F88" s="73">
        <f t="shared" ref="F88:F98" si="3">D88/$D$99</f>
        <v>0.12903017335180381</v>
      </c>
      <c r="G88" s="73">
        <f t="shared" si="2"/>
        <v>9.4868900854701621E-2</v>
      </c>
      <c r="H88" s="296"/>
      <c r="I88" s="296"/>
      <c r="J88" s="329"/>
      <c r="K88" s="313"/>
      <c r="L88" s="272"/>
      <c r="M88" s="272"/>
      <c r="N88" s="272"/>
      <c r="O88" s="272"/>
      <c r="P88" s="272"/>
      <c r="Q88" s="272"/>
      <c r="R88" s="272"/>
    </row>
    <row r="89" spans="2:18" ht="33" customHeight="1" x14ac:dyDescent="0.25">
      <c r="B89" s="198"/>
      <c r="C89" s="323" t="str">
        <f>+C48</f>
        <v>Servicios de medicina prepagada</v>
      </c>
      <c r="D89" s="271">
        <f>+P48</f>
        <v>189548</v>
      </c>
      <c r="E89" s="271">
        <f>+R48</f>
        <v>161719</v>
      </c>
      <c r="F89" s="73">
        <f t="shared" si="3"/>
        <v>8.3331611436268785E-2</v>
      </c>
      <c r="G89" s="73">
        <f t="shared" si="2"/>
        <v>7.1889265308680769E-2</v>
      </c>
      <c r="H89" s="296"/>
      <c r="I89" s="296"/>
      <c r="J89" s="329"/>
      <c r="K89" s="313"/>
      <c r="L89" s="272"/>
      <c r="M89" s="272"/>
      <c r="N89" s="272"/>
      <c r="O89" s="272"/>
      <c r="P89" s="272"/>
      <c r="Q89" s="272"/>
      <c r="R89" s="272"/>
    </row>
    <row r="90" spans="2:18" ht="33" customHeight="1" x14ac:dyDescent="0.25">
      <c r="B90" s="198"/>
      <c r="C90" s="323" t="str">
        <f>+C46</f>
        <v>Otros servicios de salud humana n.c.p</v>
      </c>
      <c r="D90" s="271">
        <f>+P46</f>
        <v>162894</v>
      </c>
      <c r="E90" s="271">
        <f>+R46</f>
        <v>271330</v>
      </c>
      <c r="F90" s="73">
        <f t="shared" si="3"/>
        <v>7.1613625642579018E-2</v>
      </c>
      <c r="G90" s="73">
        <f t="shared" si="2"/>
        <v>0.12061485883665095</v>
      </c>
      <c r="H90" s="296"/>
      <c r="I90" s="296"/>
      <c r="J90" s="329"/>
      <c r="K90" s="313"/>
      <c r="L90" s="272"/>
      <c r="M90" s="272"/>
      <c r="N90" s="272"/>
      <c r="O90" s="272"/>
      <c r="P90" s="272"/>
      <c r="Q90" s="272"/>
      <c r="R90" s="272"/>
    </row>
    <row r="91" spans="2:18" ht="33" customHeight="1" x14ac:dyDescent="0.25">
      <c r="B91" s="198"/>
      <c r="C91" s="323" t="str">
        <f>+C39</f>
        <v>Servicios con internación en hospitales y clínicas especializados y de especialidades</v>
      </c>
      <c r="D91" s="271">
        <f>+P39</f>
        <v>56162</v>
      </c>
      <c r="E91" s="271">
        <f>+R39</f>
        <v>68545</v>
      </c>
      <c r="F91" s="73">
        <f t="shared" si="3"/>
        <v>2.4690685005822943E-2</v>
      </c>
      <c r="G91" s="73">
        <f t="shared" si="2"/>
        <v>3.0470443736255626E-2</v>
      </c>
      <c r="H91" s="296"/>
      <c r="I91" s="296"/>
      <c r="J91" s="329"/>
      <c r="K91" s="313"/>
      <c r="L91" s="272"/>
      <c r="M91" s="272"/>
      <c r="N91" s="272"/>
      <c r="O91" s="272"/>
      <c r="P91" s="272"/>
      <c r="Q91" s="272"/>
      <c r="R91" s="272"/>
    </row>
    <row r="92" spans="2:18" ht="33" customHeight="1" x14ac:dyDescent="0.25">
      <c r="B92" s="198"/>
      <c r="C92" s="323" t="str">
        <f>+C49</f>
        <v>Servicios de seguros de enfermedad y accidentes</v>
      </c>
      <c r="D92" s="271">
        <f>+P49</f>
        <v>78739</v>
      </c>
      <c r="E92" s="271">
        <f>+R49</f>
        <v>75184</v>
      </c>
      <c r="F92" s="73">
        <f t="shared" si="3"/>
        <v>3.4616285863635424E-2</v>
      </c>
      <c r="G92" s="73">
        <f t="shared" si="2"/>
        <v>3.3421691470809589E-2</v>
      </c>
      <c r="H92" s="296"/>
      <c r="I92" s="296"/>
      <c r="J92" s="329"/>
      <c r="K92" s="313"/>
      <c r="L92" s="272"/>
      <c r="M92" s="272"/>
      <c r="N92" s="272"/>
      <c r="O92" s="272"/>
      <c r="P92" s="272"/>
      <c r="Q92" s="272"/>
      <c r="R92" s="272"/>
    </row>
    <row r="93" spans="2:18" ht="33" customHeight="1" x14ac:dyDescent="0.25">
      <c r="B93" s="198"/>
      <c r="C93" s="323" t="str">
        <f>+C43</f>
        <v>Servicios odontológicos en centros de atención ambulatoria</v>
      </c>
      <c r="D93" s="271">
        <f>+P43</f>
        <v>54000</v>
      </c>
      <c r="E93" s="271">
        <f>+R43</f>
        <v>40102</v>
      </c>
      <c r="F93" s="73">
        <f t="shared" si="3"/>
        <v>2.3740197826189219E-2</v>
      </c>
      <c r="G93" s="73">
        <f t="shared" si="2"/>
        <v>1.7826620974707465E-2</v>
      </c>
      <c r="H93" s="296"/>
      <c r="I93" s="296"/>
      <c r="J93" s="329"/>
      <c r="K93" s="313"/>
      <c r="L93" s="272"/>
      <c r="M93" s="272"/>
      <c r="N93" s="272"/>
      <c r="O93" s="272"/>
      <c r="P93" s="272"/>
      <c r="Q93" s="272"/>
      <c r="R93" s="272"/>
    </row>
    <row r="94" spans="2:18" ht="33" customHeight="1" x14ac:dyDescent="0.25">
      <c r="B94" s="198"/>
      <c r="C94" s="323" t="str">
        <f>+C40</f>
        <v>Servicios ambulatorios generales y especializados en hospitales y clínicas</v>
      </c>
      <c r="D94" s="271">
        <f>+P40</f>
        <v>157666</v>
      </c>
      <c r="E94" s="271">
        <f>+R40</f>
        <v>107051</v>
      </c>
      <c r="F94" s="73">
        <f t="shared" si="3"/>
        <v>6.9315222786369438E-2</v>
      </c>
      <c r="G94" s="73">
        <f t="shared" si="2"/>
        <v>4.7587591690275016E-2</v>
      </c>
      <c r="H94" s="296"/>
      <c r="I94" s="296"/>
      <c r="J94" s="329"/>
      <c r="K94" s="313"/>
      <c r="L94" s="272"/>
      <c r="M94" s="272"/>
      <c r="N94" s="272"/>
      <c r="O94" s="272"/>
      <c r="P94" s="272"/>
      <c r="Q94" s="272"/>
      <c r="R94" s="272"/>
    </row>
    <row r="95" spans="2:18" ht="33" customHeight="1" x14ac:dyDescent="0.25">
      <c r="B95" s="198"/>
      <c r="C95" s="323" t="str">
        <f>+C52</f>
        <v>Aparatos médicos, quirúrgicos y aparatos ortopédicos</v>
      </c>
      <c r="D95" s="271">
        <f>+P52</f>
        <v>63097</v>
      </c>
      <c r="E95" s="271">
        <f>+R52</f>
        <v>57300</v>
      </c>
      <c r="F95" s="73">
        <f t="shared" si="3"/>
        <v>2.7739541893315948E-2</v>
      </c>
      <c r="G95" s="73">
        <f t="shared" si="2"/>
        <v>2.5471681757786087E-2</v>
      </c>
      <c r="H95" s="296"/>
      <c r="I95" s="296"/>
      <c r="J95" s="329"/>
      <c r="K95" s="313"/>
      <c r="L95" s="272"/>
      <c r="M95" s="272"/>
      <c r="N95" s="272"/>
      <c r="O95" s="272"/>
      <c r="P95" s="272"/>
      <c r="Q95" s="272"/>
      <c r="R95" s="272"/>
    </row>
    <row r="96" spans="2:18" ht="33" customHeight="1" x14ac:dyDescent="0.25">
      <c r="B96" s="198"/>
      <c r="C96" s="323" t="str">
        <f>+C53</f>
        <v>Artículos ópticos</v>
      </c>
      <c r="D96" s="271">
        <f>+P53</f>
        <v>66666</v>
      </c>
      <c r="E96" s="271">
        <f>+R53</f>
        <v>63062</v>
      </c>
      <c r="F96" s="73">
        <f t="shared" si="3"/>
        <v>2.9308593116309824E-2</v>
      </c>
      <c r="G96" s="73">
        <f t="shared" si="2"/>
        <v>2.8033074956535887E-2</v>
      </c>
      <c r="H96" s="296"/>
      <c r="I96" s="296"/>
      <c r="J96" s="329"/>
      <c r="K96" s="313"/>
      <c r="L96" s="272"/>
      <c r="M96" s="272"/>
      <c r="N96" s="272"/>
      <c r="O96" s="272"/>
      <c r="P96" s="272"/>
      <c r="Q96" s="272"/>
    </row>
    <row r="97" spans="2:17" ht="33" customHeight="1" x14ac:dyDescent="0.25">
      <c r="B97" s="198"/>
      <c r="C97" s="323" t="str">
        <f>+C38</f>
        <v>Servicios con internación en hospitales y clínicas básicas y generales</v>
      </c>
      <c r="D97" s="271">
        <f>+P38</f>
        <v>58109</v>
      </c>
      <c r="E97" s="271">
        <f>+R38</f>
        <v>55765</v>
      </c>
      <c r="F97" s="73">
        <f t="shared" si="3"/>
        <v>2.5546651027444987E-2</v>
      </c>
      <c r="G97" s="73">
        <f t="shared" si="2"/>
        <v>2.4789325187136845E-2</v>
      </c>
      <c r="H97" s="296"/>
      <c r="I97" s="296"/>
      <c r="J97" s="329"/>
      <c r="K97" s="313"/>
      <c r="L97" s="272"/>
      <c r="M97" s="272"/>
      <c r="N97" s="272"/>
      <c r="O97" s="272"/>
      <c r="P97" s="272"/>
      <c r="Q97" s="272"/>
    </row>
    <row r="98" spans="2:17" ht="33" customHeight="1" x14ac:dyDescent="0.25">
      <c r="B98" s="198"/>
      <c r="C98" s="198" t="s">
        <v>9</v>
      </c>
      <c r="D98" s="271">
        <f>P35+P36+P37+P42+P44+P45+P50+P54+P55</f>
        <v>50863</v>
      </c>
      <c r="E98" s="271">
        <f>+R35+R36+R37+R42+R44+R45+R50+R54+R55</f>
        <v>46192</v>
      </c>
      <c r="F98" s="73">
        <f t="shared" si="3"/>
        <v>2.2361068185804855E-2</v>
      </c>
      <c r="G98" s="73">
        <f t="shared" si="2"/>
        <v>2.0533820658911954E-2</v>
      </c>
      <c r="H98" s="296"/>
      <c r="I98" s="296"/>
      <c r="J98" s="329"/>
      <c r="K98" s="313"/>
      <c r="L98" s="272"/>
      <c r="M98" s="272"/>
      <c r="N98" s="272"/>
      <c r="O98" s="272"/>
      <c r="P98" s="272"/>
      <c r="Q98" s="272"/>
    </row>
    <row r="99" spans="2:17" ht="33" customHeight="1" x14ac:dyDescent="0.25">
      <c r="B99" s="198"/>
      <c r="C99" s="323" t="str">
        <f>+B56</f>
        <v>Total</v>
      </c>
      <c r="D99" s="271">
        <f>+SUM(D87:D98)</f>
        <v>2274623</v>
      </c>
      <c r="E99" s="271">
        <f>+SUM(E87:E98)</f>
        <v>2249557</v>
      </c>
      <c r="F99" s="321">
        <f>+SUM(F87:F98)</f>
        <v>1</v>
      </c>
      <c r="G99" s="321">
        <f>+SUM(G87:G98)</f>
        <v>1</v>
      </c>
      <c r="H99" s="296"/>
      <c r="I99" s="296"/>
      <c r="J99" s="329"/>
      <c r="K99" s="313"/>
      <c r="L99" s="272"/>
      <c r="M99" s="272"/>
      <c r="N99" s="272"/>
      <c r="O99" s="272"/>
      <c r="P99" s="272"/>
      <c r="Q99" s="272"/>
    </row>
    <row r="100" spans="2:17" ht="33" customHeight="1" x14ac:dyDescent="0.25">
      <c r="B100" s="198"/>
      <c r="C100" s="198"/>
      <c r="D100" s="324">
        <f>+D99-P56</f>
        <v>0</v>
      </c>
      <c r="E100" s="324">
        <f>+E99-R56</f>
        <v>0</v>
      </c>
      <c r="F100" s="198"/>
      <c r="G100" s="198"/>
      <c r="H100" s="296"/>
      <c r="I100" s="296"/>
      <c r="J100" s="290"/>
      <c r="K100" s="197"/>
    </row>
    <row r="101" spans="2:17" ht="33" customHeight="1" x14ac:dyDescent="0.25">
      <c r="B101" s="313"/>
      <c r="C101" s="198"/>
      <c r="D101" s="198"/>
      <c r="E101" s="198"/>
      <c r="F101" s="198"/>
      <c r="G101" s="198"/>
      <c r="H101" s="296"/>
      <c r="I101" s="297"/>
      <c r="J101" s="290"/>
      <c r="K101" s="197"/>
    </row>
    <row r="102" spans="2:17" ht="33" customHeight="1" x14ac:dyDescent="0.25">
      <c r="B102" s="313"/>
      <c r="C102" s="198"/>
      <c r="D102" s="198"/>
      <c r="E102" s="198"/>
      <c r="F102" s="198"/>
      <c r="G102" s="198"/>
      <c r="H102" s="296"/>
      <c r="I102" s="297"/>
      <c r="J102" s="290"/>
      <c r="K102" s="197"/>
    </row>
    <row r="103" spans="2:17" ht="33" customHeight="1" x14ac:dyDescent="0.25">
      <c r="B103" s="313"/>
      <c r="C103" s="313"/>
      <c r="D103" s="313"/>
      <c r="E103" s="313"/>
      <c r="F103" s="313"/>
      <c r="G103" s="313"/>
      <c r="H103" s="328"/>
      <c r="I103" s="297"/>
      <c r="J103" s="290"/>
      <c r="K103" s="197"/>
    </row>
    <row r="104" spans="2:17" ht="33" customHeight="1" x14ac:dyDescent="0.25">
      <c r="B104" s="313"/>
      <c r="C104" s="313"/>
      <c r="D104" s="313"/>
      <c r="E104" s="313"/>
      <c r="F104" s="313"/>
      <c r="G104" s="198"/>
      <c r="H104" s="297"/>
      <c r="I104" s="297"/>
      <c r="J104" s="290"/>
      <c r="K104" s="197"/>
    </row>
    <row r="105" spans="2:17" ht="33" customHeight="1" x14ac:dyDescent="0.25">
      <c r="B105" s="313"/>
      <c r="C105" s="325"/>
      <c r="D105" s="326"/>
      <c r="E105" s="326"/>
      <c r="F105" s="327"/>
      <c r="G105" s="73"/>
      <c r="H105" s="297"/>
      <c r="I105" s="297"/>
      <c r="J105" s="290"/>
      <c r="K105" s="197"/>
    </row>
    <row r="106" spans="2:17" ht="39.75" customHeight="1" x14ac:dyDescent="0.25">
      <c r="B106" s="313"/>
      <c r="C106" s="325"/>
      <c r="D106" s="326"/>
      <c r="E106" s="326"/>
      <c r="F106" s="327"/>
      <c r="G106" s="295"/>
      <c r="H106" s="297"/>
      <c r="I106" s="297"/>
      <c r="J106" s="290"/>
      <c r="K106" s="197"/>
    </row>
    <row r="107" spans="2:17" ht="52.5" customHeight="1" x14ac:dyDescent="0.25">
      <c r="B107" s="473" t="s">
        <v>81</v>
      </c>
      <c r="C107" s="473"/>
      <c r="D107" s="473"/>
      <c r="E107" s="473"/>
      <c r="F107" s="473"/>
      <c r="G107" s="473"/>
      <c r="H107" s="473"/>
      <c r="I107" s="473"/>
      <c r="J107" s="290"/>
      <c r="K107" s="197"/>
    </row>
    <row r="108" spans="2:17" ht="16.5" customHeight="1" x14ac:dyDescent="0.3">
      <c r="B108" s="106" t="s">
        <v>205</v>
      </c>
      <c r="C108" s="298"/>
      <c r="D108" s="294"/>
      <c r="E108" s="294"/>
      <c r="F108" s="295"/>
      <c r="G108" s="295"/>
      <c r="H108" s="297"/>
      <c r="I108" s="297"/>
      <c r="J108" s="290"/>
      <c r="K108" s="197"/>
    </row>
    <row r="109" spans="2:17" ht="16.5" customHeight="1" x14ac:dyDescent="0.3">
      <c r="B109" s="106" t="s">
        <v>15</v>
      </c>
      <c r="C109" s="298"/>
      <c r="D109" s="294"/>
      <c r="E109" s="294"/>
      <c r="F109" s="295"/>
      <c r="G109" s="295"/>
      <c r="H109" s="297"/>
      <c r="I109" s="297"/>
      <c r="J109" s="290"/>
      <c r="K109" s="197"/>
    </row>
    <row r="110" spans="2:17" ht="16.5" customHeight="1" x14ac:dyDescent="0.25">
      <c r="B110" s="197"/>
      <c r="H110" s="297"/>
      <c r="I110" s="297"/>
      <c r="J110" s="290"/>
      <c r="K110" s="197"/>
    </row>
    <row r="111" spans="2:17" ht="16.5" customHeight="1" x14ac:dyDescent="0.25">
      <c r="B111" s="197"/>
      <c r="C111" s="197"/>
      <c r="D111" s="197"/>
      <c r="E111" s="197"/>
      <c r="F111" s="197"/>
      <c r="G111" s="197"/>
      <c r="H111" s="297"/>
      <c r="I111" s="297"/>
      <c r="J111" s="290"/>
      <c r="K111" s="197"/>
    </row>
    <row r="112" spans="2:17" ht="16.5" customHeight="1" x14ac:dyDescent="0.25">
      <c r="C112" s="197"/>
      <c r="D112" s="197"/>
      <c r="E112" s="197"/>
      <c r="F112" s="197"/>
      <c r="G112" s="197"/>
      <c r="H112" s="297"/>
      <c r="I112" s="297"/>
      <c r="J112" s="290"/>
      <c r="K112" s="197"/>
    </row>
    <row r="113" spans="2:11" ht="16.5" customHeight="1" x14ac:dyDescent="0.25">
      <c r="C113" s="197"/>
      <c r="D113" s="197"/>
      <c r="E113" s="197"/>
      <c r="F113" s="197"/>
      <c r="G113" s="197"/>
      <c r="H113" s="297"/>
      <c r="I113" s="297"/>
      <c r="J113" s="290"/>
      <c r="K113" s="197"/>
    </row>
    <row r="114" spans="2:11" ht="16.5" customHeight="1" x14ac:dyDescent="0.25">
      <c r="B114" s="197"/>
      <c r="C114" s="197"/>
      <c r="D114" s="197"/>
      <c r="E114" s="197"/>
      <c r="F114" s="197"/>
      <c r="G114" s="197"/>
      <c r="H114" s="297"/>
      <c r="I114" s="297"/>
      <c r="J114" s="290"/>
      <c r="K114" s="197"/>
    </row>
    <row r="115" spans="2:11" ht="16.5" customHeight="1" x14ac:dyDescent="0.25">
      <c r="C115" s="197"/>
      <c r="D115" s="197"/>
      <c r="E115" s="197"/>
      <c r="F115" s="197"/>
      <c r="G115" s="197"/>
      <c r="H115" s="197"/>
      <c r="I115" s="297"/>
      <c r="J115" s="279"/>
    </row>
    <row r="116" spans="2:11" ht="16.5" customHeight="1" x14ac:dyDescent="0.25">
      <c r="C116" s="197"/>
      <c r="D116" s="197"/>
      <c r="E116" s="197"/>
      <c r="F116" s="197"/>
      <c r="G116" s="197"/>
      <c r="H116" s="297"/>
      <c r="I116" s="297"/>
      <c r="J116" s="279"/>
    </row>
    <row r="117" spans="2:11" ht="16.5" customHeight="1" x14ac:dyDescent="0.25">
      <c r="C117" s="197"/>
      <c r="D117" s="197"/>
      <c r="E117" s="197"/>
      <c r="F117" s="197"/>
      <c r="G117" s="197"/>
      <c r="H117" s="297"/>
      <c r="I117" s="297"/>
      <c r="J117" s="279"/>
    </row>
    <row r="118" spans="2:11" ht="16.5" customHeight="1" x14ac:dyDescent="0.25">
      <c r="C118" s="197"/>
      <c r="D118" s="197"/>
      <c r="E118" s="197"/>
      <c r="F118" s="197"/>
      <c r="G118" s="197"/>
      <c r="H118" s="297"/>
      <c r="I118" s="297"/>
      <c r="J118" s="279"/>
    </row>
    <row r="119" spans="2:11" ht="16.5" customHeight="1" x14ac:dyDescent="0.25">
      <c r="C119" s="197"/>
      <c r="D119" s="197"/>
      <c r="E119" s="197"/>
      <c r="F119" s="197"/>
      <c r="G119" s="197"/>
      <c r="H119" s="297"/>
      <c r="I119" s="297"/>
      <c r="J119" s="279"/>
    </row>
    <row r="120" spans="2:11" ht="16.5" customHeight="1" x14ac:dyDescent="0.25">
      <c r="C120" s="197"/>
      <c r="D120" s="197"/>
      <c r="E120" s="197"/>
      <c r="F120" s="197"/>
      <c r="G120" s="197"/>
      <c r="H120" s="297"/>
      <c r="I120" s="297"/>
      <c r="J120" s="279"/>
    </row>
    <row r="121" spans="2:11" ht="33" customHeight="1" x14ac:dyDescent="0.25">
      <c r="C121" s="197"/>
      <c r="D121" s="197"/>
      <c r="E121" s="197"/>
      <c r="F121" s="197"/>
      <c r="G121" s="197"/>
      <c r="H121" s="297"/>
      <c r="I121" s="297"/>
      <c r="J121" s="279"/>
    </row>
    <row r="122" spans="2:11" ht="33" customHeight="1" x14ac:dyDescent="0.25">
      <c r="C122" s="197"/>
      <c r="D122" s="197"/>
      <c r="E122" s="197"/>
      <c r="F122" s="197"/>
      <c r="G122" s="197"/>
      <c r="H122" s="297"/>
      <c r="I122" s="281"/>
      <c r="J122" s="279"/>
    </row>
    <row r="123" spans="2:11" ht="33" customHeight="1" x14ac:dyDescent="0.25">
      <c r="H123" s="297"/>
      <c r="I123" s="281"/>
      <c r="J123" s="279"/>
    </row>
    <row r="124" spans="2:11" ht="33" customHeight="1" x14ac:dyDescent="0.25">
      <c r="H124" s="297"/>
      <c r="I124" s="281"/>
      <c r="J124" s="279"/>
    </row>
    <row r="125" spans="2:11" ht="33" customHeight="1" x14ac:dyDescent="0.25">
      <c r="H125" s="297"/>
      <c r="I125" s="281"/>
      <c r="J125" s="279"/>
    </row>
    <row r="126" spans="2:11" ht="33" customHeight="1" x14ac:dyDescent="0.25">
      <c r="H126" s="297"/>
      <c r="I126" s="281"/>
      <c r="J126" s="279"/>
    </row>
    <row r="127" spans="2:11" ht="33" customHeight="1" x14ac:dyDescent="0.25">
      <c r="H127" s="297"/>
      <c r="I127" s="281"/>
      <c r="J127" s="279"/>
    </row>
    <row r="128" spans="2:11" ht="33" customHeight="1" x14ac:dyDescent="0.25">
      <c r="H128" s="297"/>
      <c r="I128" s="281"/>
      <c r="J128" s="279"/>
    </row>
    <row r="129" spans="2:10" ht="33" customHeight="1" x14ac:dyDescent="0.25">
      <c r="C129" s="197"/>
      <c r="D129" s="292"/>
      <c r="E129" s="292"/>
      <c r="F129" s="293"/>
      <c r="G129" s="293"/>
      <c r="H129" s="297"/>
      <c r="I129" s="281"/>
      <c r="J129" s="279"/>
    </row>
    <row r="130" spans="2:10" ht="33" customHeight="1" x14ac:dyDescent="0.25">
      <c r="D130" s="311"/>
      <c r="E130" s="311"/>
      <c r="F130" s="291"/>
      <c r="G130" s="291"/>
      <c r="H130" s="281"/>
      <c r="I130" s="281"/>
      <c r="J130" s="279"/>
    </row>
    <row r="131" spans="2:10" ht="32.25" customHeight="1" x14ac:dyDescent="0.25">
      <c r="D131" s="311"/>
      <c r="E131" s="311"/>
      <c r="F131" s="291"/>
      <c r="G131" s="291"/>
      <c r="H131" s="281"/>
      <c r="I131" s="281"/>
      <c r="J131" s="279"/>
    </row>
    <row r="132" spans="2:10" ht="32.25" customHeight="1" x14ac:dyDescent="0.25">
      <c r="H132" s="281"/>
      <c r="I132" s="281"/>
    </row>
    <row r="136" spans="2:10" x14ac:dyDescent="0.25">
      <c r="B136" s="19"/>
    </row>
  </sheetData>
  <mergeCells count="7">
    <mergeCell ref="B56:C56"/>
    <mergeCell ref="B107:I107"/>
    <mergeCell ref="B83:M83"/>
    <mergeCell ref="B3:R3"/>
    <mergeCell ref="B4:R4"/>
    <mergeCell ref="B30:C30"/>
    <mergeCell ref="B58:M58"/>
  </mergeCells>
  <conditionalFormatting sqref="D100:E100">
    <cfRule type="cellIs" dxfId="8" priority="2" operator="notEqual">
      <formula>0</formula>
    </cfRule>
  </conditionalFormatting>
  <conditionalFormatting sqref="D75:E75">
    <cfRule type="cellIs" dxfId="7" priority="1" operator="notEqual">
      <formula>0</formula>
    </cfRule>
  </conditionalFormatting>
  <hyperlinks>
    <hyperlink ref="B2" location="Indice!A1" display="Índice"/>
    <hyperlink ref="R2" location="'2.1.16'!A1" display="Siguiente"/>
    <hyperlink ref="Q2" location="'2.1.14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1"/>
  <sheetViews>
    <sheetView showGridLines="0" zoomScale="70" zoomScaleNormal="70" zoomScaleSheetLayoutView="85" workbookViewId="0">
      <pane ySplit="5" topLeftCell="A12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57.7109375" customWidth="1"/>
    <col min="3" max="17" width="15.85546875" customWidth="1"/>
  </cols>
  <sheetData>
    <row r="1" spans="2:17" ht="78" customHeight="1" x14ac:dyDescent="0.25"/>
    <row r="2" spans="2:17" ht="33" customHeight="1" x14ac:dyDescent="0.25">
      <c r="B2" s="52" t="s">
        <v>3</v>
      </c>
      <c r="P2" s="39" t="s">
        <v>279</v>
      </c>
      <c r="Q2" s="39" t="s">
        <v>280</v>
      </c>
    </row>
    <row r="3" spans="2:17" ht="33" customHeight="1" x14ac:dyDescent="0.25">
      <c r="B3" s="448" t="s">
        <v>160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2:17" ht="33" customHeight="1" x14ac:dyDescent="0.25">
      <c r="B4" s="450" t="s">
        <v>228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</row>
    <row r="5" spans="2:17" ht="33" customHeight="1" x14ac:dyDescent="0.25"/>
    <row r="6" spans="2:17" ht="33" customHeight="1" x14ac:dyDescent="0.25">
      <c r="B6" s="21" t="s">
        <v>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2:17" ht="33" customHeight="1" x14ac:dyDescent="0.25">
      <c r="B7" s="32" t="s">
        <v>4</v>
      </c>
      <c r="C7" s="32">
        <v>2007</v>
      </c>
      <c r="D7" s="32">
        <v>2008</v>
      </c>
      <c r="E7" s="32">
        <v>2009</v>
      </c>
      <c r="F7" s="32">
        <v>2010</v>
      </c>
      <c r="G7" s="32">
        <v>2011</v>
      </c>
      <c r="H7" s="32">
        <v>2012</v>
      </c>
      <c r="I7" s="32">
        <v>2013</v>
      </c>
      <c r="J7" s="32">
        <v>2014</v>
      </c>
      <c r="K7" s="32">
        <v>2015</v>
      </c>
      <c r="L7" s="32">
        <v>2016</v>
      </c>
      <c r="M7" s="32">
        <v>2017</v>
      </c>
      <c r="N7" s="32">
        <v>2018</v>
      </c>
      <c r="O7" s="32">
        <v>2019</v>
      </c>
      <c r="P7" s="32">
        <v>2020</v>
      </c>
      <c r="Q7" s="32">
        <v>2021</v>
      </c>
    </row>
    <row r="8" spans="2:17" ht="33" customHeight="1" x14ac:dyDescent="0.25">
      <c r="B8" s="337" t="s">
        <v>562</v>
      </c>
      <c r="C8" s="336">
        <v>739015</v>
      </c>
      <c r="D8" s="336">
        <v>959999</v>
      </c>
      <c r="E8" s="336">
        <v>1056618</v>
      </c>
      <c r="F8" s="336">
        <v>1290363</v>
      </c>
      <c r="G8" s="336">
        <v>1427728</v>
      </c>
      <c r="H8" s="336">
        <v>1794847</v>
      </c>
      <c r="I8" s="336">
        <v>2157742</v>
      </c>
      <c r="J8" s="336">
        <v>2477067</v>
      </c>
      <c r="K8" s="336">
        <v>2548515</v>
      </c>
      <c r="L8" s="336">
        <v>2592039</v>
      </c>
      <c r="M8" s="336">
        <v>2914900</v>
      </c>
      <c r="N8" s="336">
        <v>3110365</v>
      </c>
      <c r="O8" s="336">
        <v>2988161</v>
      </c>
      <c r="P8" s="336">
        <v>2902402</v>
      </c>
      <c r="Q8" s="336">
        <v>3226804</v>
      </c>
    </row>
    <row r="9" spans="2:17" ht="33" customHeight="1" x14ac:dyDescent="0.25">
      <c r="B9" s="337" t="s">
        <v>563</v>
      </c>
      <c r="C9" s="336">
        <v>350143</v>
      </c>
      <c r="D9" s="336">
        <v>385135</v>
      </c>
      <c r="E9" s="336">
        <v>483360</v>
      </c>
      <c r="F9" s="336">
        <v>747202</v>
      </c>
      <c r="G9" s="336">
        <v>1069349</v>
      </c>
      <c r="H9" s="336">
        <v>1302171</v>
      </c>
      <c r="I9" s="336">
        <v>1573913</v>
      </c>
      <c r="J9" s="336">
        <v>1804279</v>
      </c>
      <c r="K9" s="336">
        <v>1831641</v>
      </c>
      <c r="L9" s="336">
        <v>1942680</v>
      </c>
      <c r="M9" s="336">
        <v>1941373</v>
      </c>
      <c r="N9" s="336">
        <v>2270188</v>
      </c>
      <c r="O9" s="336">
        <v>2307421</v>
      </c>
      <c r="P9" s="336">
        <v>2168053</v>
      </c>
      <c r="Q9" s="336">
        <v>2410700</v>
      </c>
    </row>
    <row r="10" spans="2:17" ht="33" customHeight="1" x14ac:dyDescent="0.25">
      <c r="B10" s="337" t="s">
        <v>417</v>
      </c>
      <c r="C10" s="336">
        <v>51007777</v>
      </c>
      <c r="D10" s="336">
        <v>61762635</v>
      </c>
      <c r="E10" s="336">
        <v>62519686</v>
      </c>
      <c r="F10" s="336">
        <v>69555367</v>
      </c>
      <c r="G10" s="336">
        <v>79276664</v>
      </c>
      <c r="H10" s="336">
        <v>87924544</v>
      </c>
      <c r="I10" s="336">
        <v>95129659</v>
      </c>
      <c r="J10" s="336">
        <v>101726331</v>
      </c>
      <c r="K10" s="336">
        <v>99290381</v>
      </c>
      <c r="L10" s="336">
        <v>99937696</v>
      </c>
      <c r="M10" s="336">
        <v>104295862</v>
      </c>
      <c r="N10" s="336">
        <v>107562008</v>
      </c>
      <c r="O10" s="336">
        <v>108108009</v>
      </c>
      <c r="P10" s="336">
        <v>99291124</v>
      </c>
      <c r="Q10" s="336">
        <v>106165866</v>
      </c>
    </row>
    <row r="11" spans="2:17" ht="33" customHeight="1" x14ac:dyDescent="0.25">
      <c r="B11" s="338" t="s">
        <v>564</v>
      </c>
      <c r="C11" s="249">
        <v>1.4488280875286899E-2</v>
      </c>
      <c r="D11" s="249">
        <v>1.55433620991073E-2</v>
      </c>
      <c r="E11" s="249">
        <v>1.6900564727724301E-2</v>
      </c>
      <c r="F11" s="249">
        <v>1.855159501926E-2</v>
      </c>
      <c r="G11" s="249">
        <v>1.8009435916728302E-2</v>
      </c>
      <c r="H11" s="249">
        <v>2.0413492278106099E-2</v>
      </c>
      <c r="I11" s="249">
        <v>2.2682116415449399E-2</v>
      </c>
      <c r="J11" s="249">
        <v>2.4350303167819901E-2</v>
      </c>
      <c r="K11" s="249">
        <v>2.5667289966386599E-2</v>
      </c>
      <c r="L11" s="249">
        <v>2.5936549507805301E-2</v>
      </c>
      <c r="M11" s="249">
        <v>2.7948376321967599E-2</v>
      </c>
      <c r="N11" s="249">
        <v>2.8916948073338299E-2</v>
      </c>
      <c r="O11" s="249">
        <v>2.7640514589441799E-2</v>
      </c>
      <c r="P11" s="249">
        <v>2.9231233196634999E-2</v>
      </c>
      <c r="Q11" s="249">
        <v>3.03939874610922E-2</v>
      </c>
    </row>
    <row r="12" spans="2:17" ht="33" customHeight="1" x14ac:dyDescent="0.25">
      <c r="B12" s="338" t="s">
        <v>565</v>
      </c>
      <c r="C12" s="249">
        <v>6.8645022503137096E-3</v>
      </c>
      <c r="D12" s="249">
        <v>6.2357281226748202E-3</v>
      </c>
      <c r="E12" s="249">
        <v>7.7313248182340503E-3</v>
      </c>
      <c r="F12" s="249">
        <v>1.0742549888350101E-2</v>
      </c>
      <c r="G12" s="249">
        <v>1.34888244036101E-2</v>
      </c>
      <c r="H12" s="249">
        <v>1.48100967120171E-2</v>
      </c>
      <c r="I12" s="249">
        <v>1.65449242281001E-2</v>
      </c>
      <c r="J12" s="249">
        <v>1.7736597616992599E-2</v>
      </c>
      <c r="K12" s="249">
        <v>1.8447315656891301E-2</v>
      </c>
      <c r="L12" s="249">
        <v>1.9438911219246E-2</v>
      </c>
      <c r="M12" s="249">
        <v>1.8614094200592499E-2</v>
      </c>
      <c r="N12" s="249">
        <v>2.1105853657919799E-2</v>
      </c>
      <c r="O12" s="249">
        <v>2.1343663816803801E-2</v>
      </c>
      <c r="P12" s="249">
        <v>2.1835315309755202E-2</v>
      </c>
      <c r="Q12" s="249">
        <v>2.2706921639013399E-2</v>
      </c>
    </row>
    <row r="13" spans="2:17" ht="33" customHeight="1" x14ac:dyDescent="0.25">
      <c r="B13" s="338" t="s">
        <v>566</v>
      </c>
      <c r="C13" s="249">
        <v>2.13527831256006E-2</v>
      </c>
      <c r="D13" s="249">
        <v>2.1779090221782101E-2</v>
      </c>
      <c r="E13" s="249">
        <v>2.4631889545958401E-2</v>
      </c>
      <c r="F13" s="249">
        <v>2.9294144907610099E-2</v>
      </c>
      <c r="G13" s="249">
        <v>3.1498260320338402E-2</v>
      </c>
      <c r="H13" s="249">
        <v>3.5223588990123199E-2</v>
      </c>
      <c r="I13" s="249">
        <v>3.9227040643549503E-2</v>
      </c>
      <c r="J13" s="249">
        <v>4.2086900784812503E-2</v>
      </c>
      <c r="K13" s="249">
        <v>4.4114605623277799E-2</v>
      </c>
      <c r="L13" s="249">
        <v>4.5375460727051398E-2</v>
      </c>
      <c r="M13" s="249">
        <v>4.6562470522560101E-2</v>
      </c>
      <c r="N13" s="249">
        <v>5.0022801731258101E-2</v>
      </c>
      <c r="O13" s="249">
        <v>4.8984178406245603E-2</v>
      </c>
      <c r="P13" s="249">
        <v>5.1066548506390197E-2</v>
      </c>
      <c r="Q13" s="249">
        <v>5.3100909100105703E-2</v>
      </c>
    </row>
    <row r="14" spans="2:17" ht="33" customHeight="1" x14ac:dyDescent="0.25">
      <c r="B14" s="335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 spans="2:17" ht="33" customHeight="1" x14ac:dyDescent="0.25">
      <c r="B15" s="21" t="s">
        <v>1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</row>
    <row r="16" spans="2:17" ht="33" customHeight="1" x14ac:dyDescent="0.25">
      <c r="B16" s="32" t="s">
        <v>4</v>
      </c>
      <c r="C16" s="32">
        <v>2007</v>
      </c>
      <c r="D16" s="32">
        <v>2008</v>
      </c>
      <c r="E16" s="32">
        <v>2009</v>
      </c>
      <c r="F16" s="32">
        <v>2010</v>
      </c>
      <c r="G16" s="32">
        <v>2011</v>
      </c>
      <c r="H16" s="32">
        <v>2012</v>
      </c>
      <c r="I16" s="32">
        <v>2013</v>
      </c>
      <c r="J16" s="32">
        <v>2014</v>
      </c>
      <c r="K16" s="32">
        <v>2015</v>
      </c>
      <c r="L16" s="32">
        <v>2016</v>
      </c>
      <c r="M16" s="32">
        <v>2017</v>
      </c>
      <c r="N16" s="32">
        <v>2018</v>
      </c>
      <c r="O16" s="32">
        <v>2019</v>
      </c>
      <c r="P16" s="32">
        <v>2020</v>
      </c>
      <c r="Q16" s="32">
        <v>2021</v>
      </c>
    </row>
    <row r="17" spans="2:17" ht="33" customHeight="1" x14ac:dyDescent="0.25">
      <c r="B17" s="26" t="s">
        <v>562</v>
      </c>
      <c r="C17" s="27">
        <v>739015</v>
      </c>
      <c r="D17" s="27">
        <v>915419</v>
      </c>
      <c r="E17" s="27">
        <v>960204</v>
      </c>
      <c r="F17" s="27">
        <v>1106677</v>
      </c>
      <c r="G17" s="27">
        <v>1184532</v>
      </c>
      <c r="H17" s="27">
        <v>1410385</v>
      </c>
      <c r="I17" s="27">
        <v>1593136</v>
      </c>
      <c r="J17" s="27">
        <v>1743835</v>
      </c>
      <c r="K17" s="27">
        <v>1740273</v>
      </c>
      <c r="L17" s="27">
        <v>1706117</v>
      </c>
      <c r="M17" s="27">
        <v>1787211</v>
      </c>
      <c r="N17" s="27">
        <v>1803218</v>
      </c>
      <c r="O17" s="27">
        <v>1787481</v>
      </c>
      <c r="P17" s="27">
        <v>1557451</v>
      </c>
      <c r="Q17" s="27">
        <v>1619732</v>
      </c>
    </row>
    <row r="18" spans="2:17" ht="33" customHeight="1" x14ac:dyDescent="0.25">
      <c r="B18" s="26" t="s">
        <v>563</v>
      </c>
      <c r="C18" s="27">
        <v>350143</v>
      </c>
      <c r="D18" s="27">
        <v>367340</v>
      </c>
      <c r="E18" s="27">
        <v>444304</v>
      </c>
      <c r="F18" s="27">
        <v>648151</v>
      </c>
      <c r="G18" s="27">
        <v>892375</v>
      </c>
      <c r="H18" s="27">
        <v>1037739</v>
      </c>
      <c r="I18" s="27">
        <v>1175087</v>
      </c>
      <c r="J18" s="27">
        <v>1293075</v>
      </c>
      <c r="K18" s="27">
        <v>1288713</v>
      </c>
      <c r="L18" s="27">
        <v>1306348</v>
      </c>
      <c r="M18" s="27">
        <v>1227743</v>
      </c>
      <c r="N18" s="27">
        <v>1338212</v>
      </c>
      <c r="O18" s="27">
        <v>1412167</v>
      </c>
      <c r="P18" s="27">
        <v>1164688</v>
      </c>
      <c r="Q18" s="27">
        <v>1379239</v>
      </c>
    </row>
    <row r="19" spans="2:17" ht="33" customHeight="1" x14ac:dyDescent="0.25">
      <c r="B19" s="26" t="s">
        <v>417</v>
      </c>
      <c r="C19" s="27">
        <v>51007777</v>
      </c>
      <c r="D19" s="27">
        <v>54250408</v>
      </c>
      <c r="E19" s="27">
        <v>54557732</v>
      </c>
      <c r="F19" s="27">
        <v>56481055</v>
      </c>
      <c r="G19" s="27">
        <v>60925064</v>
      </c>
      <c r="H19" s="27">
        <v>64362433</v>
      </c>
      <c r="I19" s="27">
        <v>67546128</v>
      </c>
      <c r="J19" s="27">
        <v>70105362</v>
      </c>
      <c r="K19" s="27">
        <v>70174677</v>
      </c>
      <c r="L19" s="27">
        <v>69314066</v>
      </c>
      <c r="M19" s="27">
        <v>70955691</v>
      </c>
      <c r="N19" s="27">
        <v>71870517</v>
      </c>
      <c r="O19" s="27">
        <v>71879217</v>
      </c>
      <c r="P19" s="27">
        <v>66281546</v>
      </c>
      <c r="Q19" s="27">
        <v>69088736</v>
      </c>
    </row>
    <row r="20" spans="2:17" ht="33" customHeight="1" x14ac:dyDescent="0.25">
      <c r="B20" s="28" t="s">
        <v>564</v>
      </c>
      <c r="C20" s="29">
        <v>1.4488280875286899E-2</v>
      </c>
      <c r="D20" s="29">
        <v>1.6873956044717701E-2</v>
      </c>
      <c r="E20" s="29">
        <v>1.7599778524517801E-2</v>
      </c>
      <c r="F20" s="29">
        <v>1.9593773522821101E-2</v>
      </c>
      <c r="G20" s="29">
        <v>1.9442441619757701E-2</v>
      </c>
      <c r="H20" s="29">
        <v>2.1913170995260502E-2</v>
      </c>
      <c r="I20" s="29">
        <v>2.35858967371157E-2</v>
      </c>
      <c r="J20" s="29">
        <v>2.48744882024859E-2</v>
      </c>
      <c r="K20" s="29">
        <v>2.4799159389077102E-2</v>
      </c>
      <c r="L20" s="29">
        <v>2.4614296901872699E-2</v>
      </c>
      <c r="M20" s="29">
        <v>2.5187704817080801E-2</v>
      </c>
      <c r="N20" s="29">
        <v>2.5089815341108501E-2</v>
      </c>
      <c r="O20" s="29">
        <v>2.4867841840848101E-2</v>
      </c>
      <c r="P20" s="29">
        <v>2.3497505625472301E-2</v>
      </c>
      <c r="Q20" s="29">
        <v>2.3444226856314199E-2</v>
      </c>
    </row>
    <row r="21" spans="2:17" ht="33" customHeight="1" x14ac:dyDescent="0.25">
      <c r="B21" s="28" t="s">
        <v>565</v>
      </c>
      <c r="C21" s="29">
        <v>6.8645022503137096E-3</v>
      </c>
      <c r="D21" s="29">
        <v>6.7711933152650198E-3</v>
      </c>
      <c r="E21" s="29">
        <v>8.1437402859781596E-3</v>
      </c>
      <c r="F21" s="29">
        <v>1.14755469776547E-2</v>
      </c>
      <c r="G21" s="29">
        <v>1.4647091712533899E-2</v>
      </c>
      <c r="H21" s="29">
        <v>1.61233650070376E-2</v>
      </c>
      <c r="I21" s="29">
        <v>1.73968077045068E-2</v>
      </c>
      <c r="J21" s="29">
        <v>1.8444737508095301E-2</v>
      </c>
      <c r="K21" s="29">
        <v>1.8364359553803101E-2</v>
      </c>
      <c r="L21" s="29">
        <v>1.8846795107936701E-2</v>
      </c>
      <c r="M21" s="29">
        <v>1.73029531908864E-2</v>
      </c>
      <c r="N21" s="29">
        <v>1.8619763094232401E-2</v>
      </c>
      <c r="O21" s="29">
        <v>1.9646388190344401E-2</v>
      </c>
      <c r="P21" s="29">
        <v>1.7571829118168101E-2</v>
      </c>
      <c r="Q21" s="29">
        <v>1.9963297635087699E-2</v>
      </c>
    </row>
    <row r="22" spans="2:17" ht="33" customHeight="1" x14ac:dyDescent="0.25">
      <c r="B22" s="28" t="s">
        <v>566</v>
      </c>
      <c r="C22" s="29">
        <v>2.13527831256006E-2</v>
      </c>
      <c r="D22" s="29">
        <v>2.3645149359982701E-2</v>
      </c>
      <c r="E22" s="29">
        <v>2.5743518810496E-2</v>
      </c>
      <c r="F22" s="29">
        <v>3.1069320500475801E-2</v>
      </c>
      <c r="G22" s="29">
        <v>3.4089533332291602E-2</v>
      </c>
      <c r="H22" s="29">
        <v>3.8036536002298102E-2</v>
      </c>
      <c r="I22" s="29">
        <v>4.0982704441622497E-2</v>
      </c>
      <c r="J22" s="29">
        <v>4.3319225710581201E-2</v>
      </c>
      <c r="K22" s="29">
        <v>4.3163518942880202E-2</v>
      </c>
      <c r="L22" s="29">
        <v>4.3461092009809403E-2</v>
      </c>
      <c r="M22" s="29">
        <v>4.2490658007967301E-2</v>
      </c>
      <c r="N22" s="29">
        <v>4.3709578435340901E-2</v>
      </c>
      <c r="O22" s="29">
        <v>4.4514230031192502E-2</v>
      </c>
      <c r="P22" s="29">
        <v>4.1069334743640398E-2</v>
      </c>
      <c r="Q22" s="29">
        <v>4.3407524491401901E-2</v>
      </c>
    </row>
    <row r="23" spans="2:17" ht="33" customHeight="1" x14ac:dyDescent="0.25">
      <c r="B23" s="40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</row>
    <row r="24" spans="2:17" ht="33" customHeight="1" x14ac:dyDescent="0.25">
      <c r="B24" s="25" t="s">
        <v>351</v>
      </c>
      <c r="C24" s="18"/>
      <c r="D24" s="18"/>
      <c r="E24" s="18"/>
      <c r="F24" s="18"/>
      <c r="G24" s="18"/>
      <c r="H24" s="18"/>
      <c r="I24" s="18"/>
      <c r="J24" s="18"/>
    </row>
    <row r="25" spans="2:17" ht="33" customHeight="1" x14ac:dyDescent="0.25">
      <c r="B25" s="40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</row>
    <row r="26" spans="2:17" ht="33" customHeight="1" x14ac:dyDescent="0.25">
      <c r="B26" s="40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</row>
    <row r="27" spans="2:17" ht="33" customHeight="1" x14ac:dyDescent="0.25">
      <c r="B27" s="40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</row>
    <row r="28" spans="2:17" ht="33" customHeight="1" x14ac:dyDescent="0.25">
      <c r="B28" s="40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</row>
    <row r="29" spans="2:17" ht="33" customHeight="1" x14ac:dyDescent="0.25">
      <c r="B29" s="40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</row>
    <row r="30" spans="2:17" ht="33" customHeight="1" x14ac:dyDescent="0.25">
      <c r="B30" s="40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</row>
    <row r="31" spans="2:17" ht="33" customHeight="1" x14ac:dyDescent="0.25">
      <c r="B31" s="40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</row>
    <row r="32" spans="2:17" ht="33" customHeight="1" x14ac:dyDescent="0.25">
      <c r="B32" s="40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</row>
    <row r="33" spans="2:17" ht="33" customHeight="1" x14ac:dyDescent="0.25">
      <c r="B33" s="40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</row>
    <row r="34" spans="2:17" ht="33" customHeight="1" x14ac:dyDescent="0.25">
      <c r="B34" s="40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</row>
    <row r="35" spans="2:17" ht="33" customHeight="1" x14ac:dyDescent="0.25">
      <c r="B35" s="40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</row>
    <row r="36" spans="2:17" ht="33" customHeight="1" x14ac:dyDescent="0.25">
      <c r="B36" s="40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</row>
    <row r="37" spans="2:17" ht="33" customHeight="1" x14ac:dyDescent="0.25">
      <c r="B37" s="40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</row>
    <row r="38" spans="2:17" ht="33" customHeight="1" x14ac:dyDescent="0.25">
      <c r="B38" s="40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</row>
    <row r="39" spans="2:17" ht="33" customHeight="1" x14ac:dyDescent="0.25">
      <c r="B39" s="40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</row>
    <row r="40" spans="2:17" ht="33" customHeight="1" x14ac:dyDescent="0.25">
      <c r="B40" s="40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</row>
    <row r="41" spans="2:17" ht="33" customHeight="1" x14ac:dyDescent="0.25">
      <c r="B41" s="25" t="s">
        <v>311</v>
      </c>
      <c r="C41" s="18"/>
      <c r="D41" s="18"/>
      <c r="E41" s="18"/>
      <c r="F41" s="18"/>
      <c r="G41" s="18"/>
      <c r="H41" s="18"/>
      <c r="I41" s="18"/>
      <c r="J41" s="18"/>
    </row>
    <row r="42" spans="2:17" ht="33" customHeight="1" x14ac:dyDescent="0.25">
      <c r="B42" s="17"/>
      <c r="C42" s="18"/>
      <c r="D42" s="18"/>
      <c r="E42" s="18"/>
      <c r="F42" s="18"/>
      <c r="G42" s="18"/>
      <c r="H42" s="18"/>
      <c r="I42" s="18"/>
      <c r="J42" s="18"/>
    </row>
    <row r="43" spans="2:17" ht="33" customHeight="1" x14ac:dyDescent="0.25">
      <c r="B43" s="17"/>
      <c r="C43" s="18"/>
      <c r="D43" s="18"/>
      <c r="E43" s="18"/>
      <c r="F43" s="18"/>
      <c r="G43" s="18"/>
      <c r="H43" s="18"/>
      <c r="I43" s="18"/>
      <c r="J43" s="18"/>
    </row>
    <row r="44" spans="2:17" ht="33" customHeight="1" x14ac:dyDescent="0.25">
      <c r="B44" s="17"/>
      <c r="C44" s="18"/>
      <c r="D44" s="18"/>
      <c r="E44" s="18"/>
      <c r="F44" s="18"/>
      <c r="G44" s="18"/>
      <c r="H44" s="18"/>
      <c r="I44" s="18"/>
      <c r="J44" s="18"/>
    </row>
    <row r="45" spans="2:17" ht="33" customHeight="1" x14ac:dyDescent="0.25">
      <c r="B45" s="17"/>
      <c r="C45" s="18"/>
      <c r="D45" s="18"/>
      <c r="E45" s="18"/>
      <c r="F45" s="18"/>
      <c r="G45" s="18"/>
      <c r="H45" s="18"/>
      <c r="I45" s="18"/>
      <c r="J45" s="18"/>
    </row>
    <row r="46" spans="2:17" ht="33" customHeight="1" x14ac:dyDescent="0.25">
      <c r="B46" s="17"/>
      <c r="C46" s="18"/>
      <c r="D46" s="18"/>
      <c r="E46" s="18"/>
      <c r="F46" s="18"/>
      <c r="G46" s="18"/>
      <c r="H46" s="18"/>
      <c r="I46" s="18"/>
      <c r="J46" s="18"/>
    </row>
    <row r="47" spans="2:17" ht="33" customHeight="1" x14ac:dyDescent="0.25">
      <c r="B47" s="17"/>
      <c r="C47" s="18"/>
      <c r="D47" s="18"/>
      <c r="E47" s="18"/>
      <c r="F47" s="18"/>
      <c r="G47" s="18"/>
      <c r="H47" s="18"/>
      <c r="I47" s="18"/>
      <c r="J47" s="18"/>
    </row>
    <row r="48" spans="2:17" ht="33" customHeight="1" x14ac:dyDescent="0.25">
      <c r="B48" s="17"/>
      <c r="C48" s="18"/>
      <c r="D48" s="18"/>
      <c r="E48" s="18"/>
      <c r="F48" s="18"/>
      <c r="G48" s="18"/>
      <c r="H48" s="18"/>
      <c r="I48" s="18"/>
      <c r="J48" s="18"/>
    </row>
    <row r="49" spans="2:10" ht="33" customHeight="1" x14ac:dyDescent="0.25">
      <c r="B49" s="17"/>
      <c r="C49" s="18"/>
      <c r="D49" s="18"/>
      <c r="E49" s="18"/>
      <c r="F49" s="18"/>
      <c r="G49" s="18"/>
      <c r="H49" s="18"/>
      <c r="I49" s="18"/>
      <c r="J49" s="18"/>
    </row>
    <row r="50" spans="2:10" ht="33" customHeight="1" x14ac:dyDescent="0.25">
      <c r="B50" s="17"/>
      <c r="C50" s="18"/>
      <c r="D50" s="18"/>
      <c r="E50" s="18"/>
      <c r="F50" s="18"/>
      <c r="G50" s="18"/>
      <c r="H50" s="18"/>
      <c r="I50" s="18"/>
      <c r="J50" s="18"/>
    </row>
    <row r="51" spans="2:10" ht="33" customHeight="1" x14ac:dyDescent="0.25">
      <c r="B51" s="17"/>
      <c r="C51" s="18"/>
      <c r="D51" s="18"/>
      <c r="E51" s="18"/>
      <c r="F51" s="18"/>
      <c r="G51" s="18"/>
      <c r="H51" s="18"/>
      <c r="I51" s="18"/>
      <c r="J51" s="18"/>
    </row>
    <row r="52" spans="2:10" ht="33" customHeight="1" x14ac:dyDescent="0.25">
      <c r="B52" s="17"/>
      <c r="C52" s="18"/>
      <c r="D52" s="18"/>
      <c r="E52" s="18"/>
      <c r="F52" s="18"/>
      <c r="G52" s="18"/>
      <c r="H52" s="18"/>
      <c r="I52" s="18"/>
      <c r="J52" s="18"/>
    </row>
    <row r="53" spans="2:10" ht="33" customHeight="1" x14ac:dyDescent="0.25">
      <c r="B53" s="17"/>
      <c r="C53" s="18"/>
      <c r="D53" s="18"/>
      <c r="E53" s="18"/>
      <c r="F53" s="18"/>
      <c r="G53" s="18"/>
      <c r="H53" s="18"/>
      <c r="I53" s="18"/>
      <c r="J53" s="18"/>
    </row>
    <row r="54" spans="2:10" ht="33" customHeight="1" x14ac:dyDescent="0.25">
      <c r="B54" s="17"/>
      <c r="C54" s="18"/>
      <c r="D54" s="18"/>
      <c r="E54" s="18"/>
      <c r="F54" s="18"/>
      <c r="G54" s="18"/>
      <c r="H54" s="18"/>
      <c r="I54" s="18"/>
      <c r="J54" s="18"/>
    </row>
    <row r="55" spans="2:10" ht="33" customHeight="1" x14ac:dyDescent="0.25">
      <c r="B55" s="17"/>
      <c r="C55" s="18"/>
      <c r="D55" s="18"/>
      <c r="E55" s="18"/>
      <c r="F55" s="18"/>
      <c r="G55" s="18"/>
      <c r="H55" s="18"/>
      <c r="I55" s="18"/>
      <c r="J55" s="18"/>
    </row>
    <row r="56" spans="2:10" ht="33" customHeight="1" x14ac:dyDescent="0.25">
      <c r="B56" s="17"/>
      <c r="C56" s="18"/>
      <c r="D56" s="18"/>
      <c r="E56" s="18"/>
      <c r="F56" s="18"/>
      <c r="G56" s="18"/>
      <c r="H56" s="18"/>
      <c r="I56" s="18"/>
      <c r="J56" s="18"/>
    </row>
    <row r="57" spans="2:10" ht="33" customHeight="1" x14ac:dyDescent="0.25">
      <c r="B57" s="17"/>
      <c r="C57" s="18"/>
      <c r="D57" s="18"/>
      <c r="E57" s="18"/>
      <c r="F57" s="18"/>
      <c r="G57" s="18"/>
      <c r="H57" s="18"/>
      <c r="I57" s="18"/>
      <c r="J57" s="18"/>
    </row>
    <row r="58" spans="2:10" ht="15.75" customHeight="1" x14ac:dyDescent="0.25">
      <c r="C58" s="33"/>
    </row>
    <row r="59" spans="2:10" ht="15" customHeight="1" x14ac:dyDescent="0.3">
      <c r="B59" s="34" t="s">
        <v>269</v>
      </c>
      <c r="C59" s="33"/>
    </row>
    <row r="60" spans="2:10" ht="17.25" customHeight="1" x14ac:dyDescent="0.3">
      <c r="B60" s="37" t="s">
        <v>270</v>
      </c>
      <c r="C60" s="33"/>
    </row>
    <row r="61" spans="2:10" ht="15" customHeight="1" x14ac:dyDescent="0.25">
      <c r="B61" s="19" t="s">
        <v>14</v>
      </c>
    </row>
  </sheetData>
  <mergeCells count="2">
    <mergeCell ref="B3:Q3"/>
    <mergeCell ref="B4:Q4"/>
  </mergeCells>
  <hyperlinks>
    <hyperlink ref="B2" location="Indice!A1" display="Índice"/>
    <hyperlink ref="Q2" location="'2.1.17'!A1" display="Siguiente"/>
    <hyperlink ref="P2" location="'2.1.15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7"/>
  <sheetViews>
    <sheetView showGridLines="0" zoomScale="70" zoomScaleNormal="70" zoomScaleSheetLayoutView="55" workbookViewId="0">
      <pane ySplit="5" topLeftCell="A15" activePane="bottomLeft" state="frozen"/>
      <selection activeCell="B14" sqref="B14:Q16"/>
      <selection pane="bottomLeft" activeCell="Q2" sqref="Q2"/>
    </sheetView>
  </sheetViews>
  <sheetFormatPr baseColWidth="10" defaultRowHeight="15" x14ac:dyDescent="0.25"/>
  <cols>
    <col min="1" max="1" width="5" customWidth="1"/>
    <col min="2" max="2" width="13" customWidth="1"/>
    <col min="3" max="3" width="59.7109375" customWidth="1"/>
    <col min="4" max="18" width="15.85546875" customWidth="1"/>
    <col min="19" max="20" width="15.7109375" customWidth="1"/>
  </cols>
  <sheetData>
    <row r="1" spans="2:18" ht="78" customHeight="1" x14ac:dyDescent="0.25"/>
    <row r="2" spans="2:18" ht="33" customHeight="1" x14ac:dyDescent="0.25">
      <c r="B2" s="52" t="s">
        <v>3</v>
      </c>
      <c r="Q2" s="39" t="s">
        <v>279</v>
      </c>
      <c r="R2" s="39" t="s">
        <v>280</v>
      </c>
    </row>
    <row r="3" spans="2:18" ht="22.5" customHeight="1" x14ac:dyDescent="0.25">
      <c r="B3" s="448" t="s">
        <v>161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  <c r="R3" s="448"/>
    </row>
    <row r="4" spans="2:18" ht="35.25" customHeight="1" x14ac:dyDescent="0.25">
      <c r="B4" s="450" t="s">
        <v>229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  <c r="R4" s="450"/>
    </row>
    <row r="5" spans="2:18" ht="33" customHeight="1" x14ac:dyDescent="0.25">
      <c r="B5" s="280"/>
      <c r="C5" s="280"/>
      <c r="D5" s="280"/>
      <c r="E5" s="280"/>
      <c r="F5" s="280"/>
      <c r="G5" s="280"/>
      <c r="H5" s="280"/>
      <c r="I5" s="280"/>
      <c r="K5" s="199"/>
    </row>
    <row r="6" spans="2:18" ht="33" customHeight="1" x14ac:dyDescent="0.25">
      <c r="B6" s="21" t="s">
        <v>0</v>
      </c>
      <c r="C6" s="339"/>
      <c r="D6" s="339"/>
      <c r="E6" s="339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2:18" ht="33" customHeight="1" x14ac:dyDescent="0.25">
      <c r="B7" s="196" t="s">
        <v>10</v>
      </c>
      <c r="C7" s="196" t="s">
        <v>7</v>
      </c>
      <c r="D7" s="32">
        <v>2007</v>
      </c>
      <c r="E7" s="32">
        <v>2008</v>
      </c>
      <c r="F7" s="32">
        <v>2009</v>
      </c>
      <c r="G7" s="32">
        <v>2010</v>
      </c>
      <c r="H7" s="32">
        <v>2011</v>
      </c>
      <c r="I7" s="32">
        <v>2012</v>
      </c>
      <c r="J7" s="32">
        <v>2013</v>
      </c>
      <c r="K7" s="32">
        <v>2014</v>
      </c>
      <c r="L7" s="32">
        <v>2015</v>
      </c>
      <c r="M7" s="32">
        <v>2016</v>
      </c>
      <c r="N7" s="32">
        <v>2017</v>
      </c>
      <c r="O7" s="32">
        <v>2018</v>
      </c>
      <c r="P7" s="32">
        <v>2019</v>
      </c>
      <c r="Q7" s="32">
        <v>2020</v>
      </c>
      <c r="R7" s="32">
        <v>2021</v>
      </c>
    </row>
    <row r="8" spans="2:18" ht="33" customHeight="1" x14ac:dyDescent="0.25">
      <c r="B8" s="491">
        <v>2.02</v>
      </c>
      <c r="C8" s="125" t="s">
        <v>486</v>
      </c>
      <c r="D8" s="202">
        <v>545721</v>
      </c>
      <c r="E8" s="202">
        <v>670119</v>
      </c>
      <c r="F8" s="202">
        <v>774360</v>
      </c>
      <c r="G8" s="202">
        <v>1053557</v>
      </c>
      <c r="H8" s="202">
        <v>1296575</v>
      </c>
      <c r="I8" s="202">
        <v>1668524</v>
      </c>
      <c r="J8" s="202">
        <v>2030757</v>
      </c>
      <c r="K8" s="202">
        <v>2318309</v>
      </c>
      <c r="L8" s="202">
        <v>2418734</v>
      </c>
      <c r="M8" s="202">
        <v>2584666</v>
      </c>
      <c r="N8" s="202">
        <v>2730251</v>
      </c>
      <c r="O8" s="202">
        <v>2989799</v>
      </c>
      <c r="P8" s="202">
        <v>3021408</v>
      </c>
      <c r="Q8" s="202">
        <v>2736111</v>
      </c>
      <c r="R8" s="202">
        <v>3058531</v>
      </c>
    </row>
    <row r="9" spans="2:18" ht="33" customHeight="1" x14ac:dyDescent="0.25">
      <c r="B9" s="491">
        <v>2.0099999999999998</v>
      </c>
      <c r="C9" s="125" t="s">
        <v>488</v>
      </c>
      <c r="D9" s="202">
        <v>300794</v>
      </c>
      <c r="E9" s="202">
        <v>391138</v>
      </c>
      <c r="F9" s="202">
        <v>478142</v>
      </c>
      <c r="G9" s="202">
        <v>638753</v>
      </c>
      <c r="H9" s="202">
        <v>768638</v>
      </c>
      <c r="I9" s="202">
        <v>951047</v>
      </c>
      <c r="J9" s="202">
        <v>1144782</v>
      </c>
      <c r="K9" s="202">
        <v>1437296</v>
      </c>
      <c r="L9" s="202">
        <v>1456824</v>
      </c>
      <c r="M9" s="202">
        <v>1460451</v>
      </c>
      <c r="N9" s="202">
        <v>1633635</v>
      </c>
      <c r="O9" s="202">
        <v>1886282</v>
      </c>
      <c r="P9" s="202">
        <v>1814530</v>
      </c>
      <c r="Q9" s="202">
        <v>1946865</v>
      </c>
      <c r="R9" s="202">
        <v>1806123</v>
      </c>
    </row>
    <row r="10" spans="2:18" ht="33" customHeight="1" x14ac:dyDescent="0.25">
      <c r="B10" s="491">
        <v>1.01</v>
      </c>
      <c r="C10" s="125" t="s">
        <v>36</v>
      </c>
      <c r="D10" s="202">
        <v>195252</v>
      </c>
      <c r="E10" s="202">
        <v>214783</v>
      </c>
      <c r="F10" s="202">
        <v>205936</v>
      </c>
      <c r="G10" s="202">
        <v>234185</v>
      </c>
      <c r="H10" s="202">
        <v>287963</v>
      </c>
      <c r="I10" s="202">
        <v>295615</v>
      </c>
      <c r="J10" s="202">
        <v>296434</v>
      </c>
      <c r="K10" s="202">
        <v>269023</v>
      </c>
      <c r="L10" s="202">
        <v>256550</v>
      </c>
      <c r="M10" s="202">
        <v>239834</v>
      </c>
      <c r="N10" s="202">
        <v>255153</v>
      </c>
      <c r="O10" s="202">
        <v>259929</v>
      </c>
      <c r="P10" s="202">
        <v>217040</v>
      </c>
      <c r="Q10" s="202">
        <v>211646</v>
      </c>
      <c r="R10" s="202">
        <v>204009</v>
      </c>
    </row>
    <row r="11" spans="2:18" ht="33" customHeight="1" x14ac:dyDescent="0.25">
      <c r="B11" s="491">
        <v>2.0299999999999998</v>
      </c>
      <c r="C11" s="125" t="s">
        <v>499</v>
      </c>
      <c r="D11" s="202">
        <v>23070</v>
      </c>
      <c r="E11" s="202">
        <v>29253</v>
      </c>
      <c r="F11" s="202">
        <v>33747</v>
      </c>
      <c r="G11" s="202">
        <v>47627</v>
      </c>
      <c r="H11" s="202">
        <v>59308</v>
      </c>
      <c r="I11" s="202">
        <v>79286</v>
      </c>
      <c r="J11" s="202">
        <v>93967</v>
      </c>
      <c r="K11" s="202">
        <v>108619</v>
      </c>
      <c r="L11" s="202">
        <v>111126</v>
      </c>
      <c r="M11" s="202">
        <v>115660</v>
      </c>
      <c r="N11" s="202">
        <v>105147</v>
      </c>
      <c r="O11" s="202">
        <v>116272</v>
      </c>
      <c r="P11" s="202">
        <v>113010</v>
      </c>
      <c r="Q11" s="202">
        <v>61088</v>
      </c>
      <c r="R11" s="202">
        <v>76492</v>
      </c>
    </row>
    <row r="12" spans="2:18" ht="33" customHeight="1" x14ac:dyDescent="0.25">
      <c r="B12" s="491">
        <v>2.04</v>
      </c>
      <c r="C12" s="125" t="s">
        <v>492</v>
      </c>
      <c r="D12" s="202">
        <v>3629</v>
      </c>
      <c r="E12" s="202">
        <v>4366</v>
      </c>
      <c r="F12" s="202">
        <v>6269</v>
      </c>
      <c r="G12" s="202">
        <v>12337</v>
      </c>
      <c r="H12" s="202">
        <v>18414</v>
      </c>
      <c r="I12" s="202">
        <v>28108</v>
      </c>
      <c r="J12" s="202">
        <v>38399</v>
      </c>
      <c r="K12" s="202">
        <v>56196</v>
      </c>
      <c r="L12" s="202">
        <v>58131</v>
      </c>
      <c r="M12" s="202">
        <v>61082</v>
      </c>
      <c r="N12" s="202">
        <v>42471</v>
      </c>
      <c r="O12" s="202">
        <v>63930</v>
      </c>
      <c r="P12" s="202">
        <v>69673</v>
      </c>
      <c r="Q12" s="202">
        <v>35250</v>
      </c>
      <c r="R12" s="202">
        <v>51440</v>
      </c>
    </row>
    <row r="13" spans="2:18" ht="33" customHeight="1" x14ac:dyDescent="0.25">
      <c r="B13" s="491">
        <v>1.02</v>
      </c>
      <c r="C13" s="125" t="s">
        <v>503</v>
      </c>
      <c r="D13" s="202">
        <v>6999</v>
      </c>
      <c r="E13" s="202">
        <v>8489</v>
      </c>
      <c r="F13" s="202">
        <v>9467</v>
      </c>
      <c r="G13" s="202">
        <v>13719</v>
      </c>
      <c r="H13" s="202">
        <v>20534</v>
      </c>
      <c r="I13" s="202">
        <v>24157</v>
      </c>
      <c r="J13" s="202">
        <v>30457</v>
      </c>
      <c r="K13" s="202">
        <v>29346</v>
      </c>
      <c r="L13" s="202">
        <v>40714</v>
      </c>
      <c r="M13" s="202">
        <v>54480</v>
      </c>
      <c r="N13" s="202">
        <v>73615</v>
      </c>
      <c r="O13" s="202">
        <v>48214</v>
      </c>
      <c r="P13" s="202">
        <v>44816</v>
      </c>
      <c r="Q13" s="202">
        <v>37601</v>
      </c>
      <c r="R13" s="202">
        <v>38580</v>
      </c>
    </row>
    <row r="14" spans="2:18" ht="33" customHeight="1" x14ac:dyDescent="0.25">
      <c r="B14" s="491">
        <v>1.03</v>
      </c>
      <c r="C14" s="125" t="s">
        <v>494</v>
      </c>
      <c r="D14" s="202">
        <v>13693</v>
      </c>
      <c r="E14" s="202">
        <v>26986</v>
      </c>
      <c r="F14" s="202">
        <v>32057</v>
      </c>
      <c r="G14" s="202">
        <v>37387</v>
      </c>
      <c r="H14" s="202">
        <v>45645</v>
      </c>
      <c r="I14" s="202">
        <v>50281</v>
      </c>
      <c r="J14" s="202">
        <v>96859</v>
      </c>
      <c r="K14" s="202">
        <v>62557</v>
      </c>
      <c r="L14" s="202">
        <v>38077</v>
      </c>
      <c r="M14" s="202">
        <v>18546</v>
      </c>
      <c r="N14" s="202">
        <v>16001</v>
      </c>
      <c r="O14" s="202">
        <v>16127</v>
      </c>
      <c r="P14" s="202">
        <v>15105</v>
      </c>
      <c r="Q14" s="202">
        <v>41894</v>
      </c>
      <c r="R14" s="202">
        <v>402329</v>
      </c>
    </row>
    <row r="15" spans="2:18" ht="33" customHeight="1" x14ac:dyDescent="0.25">
      <c r="B15" s="475" t="s">
        <v>448</v>
      </c>
      <c r="C15" s="475"/>
      <c r="D15" s="204">
        <v>1089158</v>
      </c>
      <c r="E15" s="204">
        <v>1345134</v>
      </c>
      <c r="F15" s="204">
        <v>1539978</v>
      </c>
      <c r="G15" s="204">
        <v>2037565</v>
      </c>
      <c r="H15" s="204">
        <v>2497077</v>
      </c>
      <c r="I15" s="204">
        <v>3097018</v>
      </c>
      <c r="J15" s="204">
        <v>3731655</v>
      </c>
      <c r="K15" s="204">
        <v>4281346</v>
      </c>
      <c r="L15" s="204">
        <v>4380156</v>
      </c>
      <c r="M15" s="204">
        <v>4534719</v>
      </c>
      <c r="N15" s="204">
        <v>4856273</v>
      </c>
      <c r="O15" s="204">
        <v>5380553</v>
      </c>
      <c r="P15" s="204">
        <v>5295582</v>
      </c>
      <c r="Q15" s="204">
        <v>5070455</v>
      </c>
      <c r="R15" s="204">
        <v>5637504</v>
      </c>
    </row>
    <row r="16" spans="2:18" ht="33" customHeight="1" x14ac:dyDescent="0.25">
      <c r="B16" s="280"/>
      <c r="C16" s="280"/>
      <c r="D16" s="280"/>
      <c r="E16" s="280"/>
      <c r="F16" s="280"/>
      <c r="G16" s="280"/>
      <c r="H16" s="280"/>
      <c r="I16" s="280"/>
      <c r="K16" s="199"/>
    </row>
    <row r="17" spans="2:19" ht="33" customHeight="1" x14ac:dyDescent="0.25">
      <c r="B17" s="21" t="s">
        <v>1</v>
      </c>
      <c r="C17" s="339"/>
      <c r="D17" s="339"/>
      <c r="E17" s="339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2:19" ht="33" customHeight="1" x14ac:dyDescent="0.25">
      <c r="B18" s="196" t="s">
        <v>10</v>
      </c>
      <c r="C18" s="196" t="s">
        <v>7</v>
      </c>
      <c r="D18" s="32">
        <v>2007</v>
      </c>
      <c r="E18" s="32">
        <v>2008</v>
      </c>
      <c r="F18" s="32">
        <v>2009</v>
      </c>
      <c r="G18" s="32">
        <v>2010</v>
      </c>
      <c r="H18" s="32">
        <v>2011</v>
      </c>
      <c r="I18" s="32">
        <v>2012</v>
      </c>
      <c r="J18" s="32">
        <v>2013</v>
      </c>
      <c r="K18" s="32">
        <v>2014</v>
      </c>
      <c r="L18" s="32">
        <v>2015</v>
      </c>
      <c r="M18" s="32">
        <v>2016</v>
      </c>
      <c r="N18" s="32">
        <v>2017</v>
      </c>
      <c r="O18" s="32">
        <v>2018</v>
      </c>
      <c r="P18" s="32">
        <v>2019</v>
      </c>
      <c r="Q18" s="32">
        <v>2020</v>
      </c>
      <c r="R18" s="32">
        <v>2021</v>
      </c>
      <c r="S18" s="22"/>
    </row>
    <row r="19" spans="2:19" ht="33" customHeight="1" x14ac:dyDescent="0.25">
      <c r="B19" s="491">
        <v>2.02</v>
      </c>
      <c r="C19" s="125" t="s">
        <v>486</v>
      </c>
      <c r="D19" s="202">
        <v>545721</v>
      </c>
      <c r="E19" s="202">
        <v>632665</v>
      </c>
      <c r="F19" s="202">
        <v>684473</v>
      </c>
      <c r="G19" s="202">
        <v>866796</v>
      </c>
      <c r="H19" s="202">
        <v>1036095</v>
      </c>
      <c r="I19" s="202">
        <v>1261135</v>
      </c>
      <c r="J19" s="202">
        <v>1440134</v>
      </c>
      <c r="K19" s="202">
        <v>1562790</v>
      </c>
      <c r="L19" s="202">
        <v>1588202</v>
      </c>
      <c r="M19" s="202">
        <v>1652214</v>
      </c>
      <c r="N19" s="202">
        <v>1624558</v>
      </c>
      <c r="O19" s="202">
        <v>1685808</v>
      </c>
      <c r="P19" s="202">
        <v>1788196</v>
      </c>
      <c r="Q19" s="202">
        <v>1452722</v>
      </c>
      <c r="R19" s="202">
        <v>1721513</v>
      </c>
      <c r="S19" s="22"/>
    </row>
    <row r="20" spans="2:19" ht="33" customHeight="1" x14ac:dyDescent="0.25">
      <c r="B20" s="491">
        <v>2.0099999999999998</v>
      </c>
      <c r="C20" s="125" t="s">
        <v>488</v>
      </c>
      <c r="D20" s="202">
        <v>300794</v>
      </c>
      <c r="E20" s="202">
        <v>376021</v>
      </c>
      <c r="F20" s="202">
        <v>452825</v>
      </c>
      <c r="G20" s="202">
        <v>581516</v>
      </c>
      <c r="H20" s="202">
        <v>669544</v>
      </c>
      <c r="I20" s="202">
        <v>796880</v>
      </c>
      <c r="J20" s="202">
        <v>893684</v>
      </c>
      <c r="K20" s="202">
        <v>1082739</v>
      </c>
      <c r="L20" s="202">
        <v>1078637</v>
      </c>
      <c r="M20" s="202">
        <v>1018744</v>
      </c>
      <c r="N20" s="202">
        <v>1051902</v>
      </c>
      <c r="O20" s="202">
        <v>1115636</v>
      </c>
      <c r="P20" s="202">
        <v>1104858</v>
      </c>
      <c r="Q20" s="202">
        <v>1025645</v>
      </c>
      <c r="R20" s="202">
        <v>1015752</v>
      </c>
      <c r="S20" s="22"/>
    </row>
    <row r="21" spans="2:19" ht="33" customHeight="1" x14ac:dyDescent="0.25">
      <c r="B21" s="491">
        <v>1.01</v>
      </c>
      <c r="C21" s="125" t="s">
        <v>36</v>
      </c>
      <c r="D21" s="202">
        <v>195252</v>
      </c>
      <c r="E21" s="202">
        <v>208205</v>
      </c>
      <c r="F21" s="202">
        <v>193275</v>
      </c>
      <c r="G21" s="202">
        <v>211899</v>
      </c>
      <c r="H21" s="202">
        <v>252577</v>
      </c>
      <c r="I21" s="202">
        <v>248172</v>
      </c>
      <c r="J21" s="202">
        <v>238374</v>
      </c>
      <c r="K21" s="202">
        <v>208970</v>
      </c>
      <c r="L21" s="202">
        <v>193815</v>
      </c>
      <c r="M21" s="202">
        <v>176241</v>
      </c>
      <c r="N21" s="202">
        <v>183526</v>
      </c>
      <c r="O21" s="202">
        <v>184433</v>
      </c>
      <c r="P21" s="202">
        <v>151773</v>
      </c>
      <c r="Q21" s="202">
        <v>143990</v>
      </c>
      <c r="R21" s="202">
        <v>135593</v>
      </c>
      <c r="S21" s="22"/>
    </row>
    <row r="22" spans="2:19" ht="33" customHeight="1" x14ac:dyDescent="0.25">
      <c r="B22" s="491">
        <v>2.0299999999999998</v>
      </c>
      <c r="C22" s="125" t="s">
        <v>499</v>
      </c>
      <c r="D22" s="202">
        <v>23070</v>
      </c>
      <c r="E22" s="202">
        <v>27243</v>
      </c>
      <c r="F22" s="202">
        <v>29037</v>
      </c>
      <c r="G22" s="202">
        <v>37237</v>
      </c>
      <c r="H22" s="202">
        <v>45139</v>
      </c>
      <c r="I22" s="202">
        <v>57198</v>
      </c>
      <c r="J22" s="202">
        <v>63633</v>
      </c>
      <c r="K22" s="202">
        <v>68016</v>
      </c>
      <c r="L22" s="202">
        <v>65342</v>
      </c>
      <c r="M22" s="202">
        <v>66276</v>
      </c>
      <c r="N22" s="202">
        <v>59175</v>
      </c>
      <c r="O22" s="202">
        <v>62749</v>
      </c>
      <c r="P22" s="202">
        <v>62028</v>
      </c>
      <c r="Q22" s="202">
        <v>31190</v>
      </c>
      <c r="R22" s="202">
        <v>39624</v>
      </c>
      <c r="S22" s="22"/>
    </row>
    <row r="23" spans="2:19" ht="33" customHeight="1" x14ac:dyDescent="0.25">
      <c r="B23" s="491">
        <v>2.04</v>
      </c>
      <c r="C23" s="125" t="s">
        <v>492</v>
      </c>
      <c r="D23" s="202">
        <v>3629</v>
      </c>
      <c r="E23" s="202">
        <v>4238</v>
      </c>
      <c r="F23" s="202">
        <v>5926</v>
      </c>
      <c r="G23" s="202">
        <v>11137</v>
      </c>
      <c r="H23" s="202">
        <v>15505</v>
      </c>
      <c r="I23" s="202">
        <v>22246</v>
      </c>
      <c r="J23" s="202">
        <v>30019</v>
      </c>
      <c r="K23" s="202">
        <v>43007</v>
      </c>
      <c r="L23" s="202">
        <v>43570</v>
      </c>
      <c r="M23" s="202">
        <v>45439</v>
      </c>
      <c r="N23" s="202">
        <v>31419</v>
      </c>
      <c r="O23" s="202">
        <v>47229</v>
      </c>
      <c r="P23" s="202">
        <v>50963</v>
      </c>
      <c r="Q23" s="202">
        <v>25381</v>
      </c>
      <c r="R23" s="202">
        <v>35950</v>
      </c>
      <c r="S23" s="22"/>
    </row>
    <row r="24" spans="2:19" ht="33" customHeight="1" x14ac:dyDescent="0.25">
      <c r="B24" s="491">
        <v>1.02</v>
      </c>
      <c r="C24" s="125" t="s">
        <v>503</v>
      </c>
      <c r="D24" s="202">
        <v>6999</v>
      </c>
      <c r="E24" s="202">
        <v>8228</v>
      </c>
      <c r="F24" s="202">
        <v>8885</v>
      </c>
      <c r="G24" s="202">
        <v>12414</v>
      </c>
      <c r="H24" s="202">
        <v>18011</v>
      </c>
      <c r="I24" s="202">
        <v>20281</v>
      </c>
      <c r="J24" s="202">
        <v>24492</v>
      </c>
      <c r="K24" s="202">
        <v>22796</v>
      </c>
      <c r="L24" s="202">
        <v>30653</v>
      </c>
      <c r="M24" s="202">
        <v>39922</v>
      </c>
      <c r="N24" s="202">
        <v>52865</v>
      </c>
      <c r="O24" s="202">
        <v>34132</v>
      </c>
      <c r="P24" s="202">
        <v>31267</v>
      </c>
      <c r="Q24" s="202">
        <v>25515</v>
      </c>
      <c r="R24" s="202">
        <v>25580</v>
      </c>
      <c r="S24" s="22"/>
    </row>
    <row r="25" spans="2:19" ht="33" customHeight="1" x14ac:dyDescent="0.25">
      <c r="B25" s="491">
        <v>1.03</v>
      </c>
      <c r="C25" s="125" t="s">
        <v>494</v>
      </c>
      <c r="D25" s="202">
        <v>13693</v>
      </c>
      <c r="E25" s="202">
        <v>26159</v>
      </c>
      <c r="F25" s="202">
        <v>30087</v>
      </c>
      <c r="G25" s="202">
        <v>33829</v>
      </c>
      <c r="H25" s="202">
        <v>40036</v>
      </c>
      <c r="I25" s="202">
        <v>42212</v>
      </c>
      <c r="J25" s="202">
        <v>77887</v>
      </c>
      <c r="K25" s="202">
        <v>48592</v>
      </c>
      <c r="L25" s="202">
        <v>28767</v>
      </c>
      <c r="M25" s="202">
        <v>13629</v>
      </c>
      <c r="N25" s="202">
        <v>11509</v>
      </c>
      <c r="O25" s="202">
        <v>11443</v>
      </c>
      <c r="P25" s="202">
        <v>10563</v>
      </c>
      <c r="Q25" s="202">
        <v>17696</v>
      </c>
      <c r="R25" s="202">
        <v>24959</v>
      </c>
      <c r="S25" s="22"/>
    </row>
    <row r="26" spans="2:19" ht="33" customHeight="1" x14ac:dyDescent="0.25">
      <c r="B26" s="475" t="s">
        <v>448</v>
      </c>
      <c r="C26" s="475"/>
      <c r="D26" s="204">
        <v>1089158</v>
      </c>
      <c r="E26" s="204">
        <v>1282759</v>
      </c>
      <c r="F26" s="204">
        <v>1404508</v>
      </c>
      <c r="G26" s="204">
        <v>1754828</v>
      </c>
      <c r="H26" s="204">
        <v>2076907</v>
      </c>
      <c r="I26" s="204">
        <v>2448124</v>
      </c>
      <c r="J26" s="204">
        <v>2768223</v>
      </c>
      <c r="K26" s="204">
        <v>3036910</v>
      </c>
      <c r="L26" s="204">
        <v>3028986</v>
      </c>
      <c r="M26" s="204">
        <v>3012465</v>
      </c>
      <c r="N26" s="204">
        <v>3014954</v>
      </c>
      <c r="O26" s="204">
        <v>3141430</v>
      </c>
      <c r="P26" s="204">
        <v>3199648</v>
      </c>
      <c r="Q26" s="204">
        <v>2722139</v>
      </c>
      <c r="R26" s="204">
        <v>2998971</v>
      </c>
      <c r="S26" s="22"/>
    </row>
    <row r="27" spans="2:19" ht="33" customHeight="1" x14ac:dyDescent="0.25">
      <c r="B27" s="340"/>
      <c r="C27" s="340"/>
      <c r="D27" s="207"/>
      <c r="E27" s="207"/>
      <c r="F27" s="207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07"/>
      <c r="S27" s="22"/>
    </row>
    <row r="28" spans="2:19" ht="33" customHeight="1" x14ac:dyDescent="0.25">
      <c r="B28" s="312" t="s">
        <v>282</v>
      </c>
      <c r="C28" s="146"/>
      <c r="D28" s="146"/>
      <c r="E28" s="146"/>
      <c r="F28" s="146"/>
      <c r="G28" s="146"/>
      <c r="H28" s="146"/>
      <c r="I28" s="281"/>
      <c r="J28" s="279"/>
    </row>
    <row r="29" spans="2:19" ht="33" customHeight="1" x14ac:dyDescent="0.25">
      <c r="B29" s="340"/>
      <c r="C29" s="340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2"/>
    </row>
    <row r="30" spans="2:19" ht="33" customHeight="1" x14ac:dyDescent="0.25">
      <c r="B30" s="340"/>
      <c r="C30" s="340"/>
      <c r="D30" s="207"/>
      <c r="E30" s="207"/>
      <c r="F30" s="207"/>
      <c r="G30" s="207"/>
      <c r="H30" s="207"/>
      <c r="I30" s="207"/>
      <c r="J30" s="207"/>
      <c r="K30" s="207"/>
      <c r="L30" s="207"/>
      <c r="M30" s="207"/>
      <c r="N30" s="207"/>
      <c r="O30" s="207"/>
      <c r="P30" s="207"/>
      <c r="Q30" s="207"/>
      <c r="R30" s="207"/>
      <c r="S30" s="22"/>
    </row>
    <row r="31" spans="2:19" ht="33" customHeight="1" x14ac:dyDescent="0.25">
      <c r="B31" s="340"/>
      <c r="C31" s="340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2"/>
    </row>
    <row r="32" spans="2:19" ht="33" customHeight="1" x14ac:dyDescent="0.25">
      <c r="B32" s="340"/>
      <c r="C32" s="340"/>
      <c r="D32" s="207"/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07"/>
      <c r="S32" s="22"/>
    </row>
    <row r="33" spans="2:19" ht="33" customHeight="1" x14ac:dyDescent="0.25">
      <c r="B33" s="340"/>
      <c r="C33" s="340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2"/>
    </row>
    <row r="34" spans="2:19" ht="33" customHeight="1" x14ac:dyDescent="0.25">
      <c r="B34" s="340"/>
      <c r="C34" s="340"/>
      <c r="D34" s="207"/>
      <c r="E34" s="207"/>
      <c r="F34" s="207"/>
      <c r="G34" s="207"/>
      <c r="H34" s="207"/>
      <c r="I34" s="207"/>
      <c r="J34" s="207"/>
      <c r="K34" s="207"/>
      <c r="L34" s="207"/>
      <c r="M34" s="207"/>
      <c r="N34" s="207"/>
      <c r="O34" s="207"/>
      <c r="P34" s="207"/>
      <c r="Q34" s="207"/>
      <c r="R34" s="207"/>
      <c r="S34" s="22"/>
    </row>
    <row r="35" spans="2:19" ht="33" customHeight="1" x14ac:dyDescent="0.25">
      <c r="B35" s="340"/>
      <c r="C35" s="340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/>
      <c r="S35" s="22"/>
    </row>
    <row r="36" spans="2:19" ht="33" customHeight="1" x14ac:dyDescent="0.25">
      <c r="B36" s="340"/>
      <c r="C36" s="340"/>
      <c r="D36" s="207"/>
      <c r="E36" s="207"/>
      <c r="F36" s="207"/>
      <c r="G36" s="207"/>
      <c r="H36" s="207"/>
      <c r="I36" s="207"/>
      <c r="J36" s="207"/>
      <c r="K36" s="207"/>
      <c r="L36" s="207"/>
      <c r="M36" s="207"/>
      <c r="N36" s="207"/>
      <c r="O36" s="207"/>
      <c r="P36" s="207"/>
      <c r="Q36" s="207"/>
      <c r="R36" s="207"/>
      <c r="S36" s="22"/>
    </row>
    <row r="37" spans="2:19" ht="33" customHeight="1" x14ac:dyDescent="0.25">
      <c r="B37" s="340"/>
      <c r="C37" s="340"/>
      <c r="D37" s="207"/>
      <c r="E37" s="207"/>
      <c r="F37" s="207"/>
      <c r="G37" s="207"/>
      <c r="H37" s="207"/>
      <c r="I37" s="207"/>
      <c r="J37" s="207"/>
      <c r="K37" s="207"/>
      <c r="L37" s="207"/>
      <c r="M37" s="207"/>
      <c r="N37" s="207"/>
      <c r="O37" s="207"/>
      <c r="P37" s="207"/>
      <c r="Q37" s="207"/>
      <c r="R37" s="207"/>
      <c r="S37" s="22"/>
    </row>
    <row r="38" spans="2:19" ht="33" customHeight="1" x14ac:dyDescent="0.25">
      <c r="B38" s="340"/>
      <c r="C38" s="340"/>
      <c r="D38" s="207"/>
      <c r="E38" s="207"/>
      <c r="F38" s="207"/>
      <c r="G38" s="207"/>
      <c r="H38" s="207"/>
      <c r="I38" s="207"/>
      <c r="J38" s="207"/>
      <c r="K38" s="207"/>
      <c r="L38" s="207"/>
      <c r="M38" s="207"/>
      <c r="N38" s="207"/>
      <c r="O38" s="207"/>
      <c r="P38" s="207"/>
      <c r="Q38" s="207"/>
      <c r="R38" s="207"/>
      <c r="S38" s="22"/>
    </row>
    <row r="39" spans="2:19" ht="33" customHeight="1" x14ac:dyDescent="0.25">
      <c r="B39" s="340"/>
      <c r="C39" s="340"/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07"/>
      <c r="O39" s="207"/>
      <c r="P39" s="207"/>
      <c r="Q39" s="207"/>
      <c r="R39" s="207"/>
      <c r="S39" s="22"/>
    </row>
    <row r="40" spans="2:19" ht="33" customHeight="1" x14ac:dyDescent="0.25">
      <c r="B40" s="340"/>
      <c r="C40" s="340"/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7"/>
      <c r="S40" s="22"/>
    </row>
    <row r="41" spans="2:19" ht="33" customHeight="1" x14ac:dyDescent="0.25">
      <c r="B41" s="340"/>
      <c r="C41" s="340"/>
      <c r="D41" s="207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  <c r="S41" s="22"/>
    </row>
    <row r="42" spans="2:19" ht="33" customHeight="1" x14ac:dyDescent="0.25">
      <c r="B42" s="312" t="s">
        <v>282</v>
      </c>
      <c r="C42" s="146"/>
      <c r="D42" s="146"/>
      <c r="E42" s="146"/>
      <c r="F42" s="146"/>
      <c r="G42" s="146"/>
      <c r="H42" s="146"/>
      <c r="I42" s="281"/>
      <c r="J42" s="279"/>
    </row>
    <row r="43" spans="2:19" ht="33" customHeight="1" x14ac:dyDescent="0.25">
      <c r="B43" s="280"/>
      <c r="C43" s="280"/>
      <c r="D43" s="280"/>
      <c r="E43" s="280"/>
      <c r="F43" s="280"/>
      <c r="G43" s="280"/>
      <c r="H43" s="280"/>
      <c r="I43" s="281"/>
      <c r="J43" s="279"/>
    </row>
    <row r="44" spans="2:19" ht="33" customHeight="1" x14ac:dyDescent="0.25">
      <c r="B44" s="280"/>
      <c r="C44" s="280"/>
      <c r="D44" s="280"/>
      <c r="E44" s="280"/>
      <c r="F44" s="280"/>
      <c r="G44" s="280"/>
      <c r="H44" s="280"/>
      <c r="I44" s="281"/>
      <c r="J44" s="279"/>
    </row>
    <row r="45" spans="2:19" ht="33" customHeight="1" x14ac:dyDescent="0.25">
      <c r="B45" s="280"/>
      <c r="C45" s="280"/>
      <c r="D45" s="280"/>
      <c r="E45" s="280"/>
      <c r="F45" s="280"/>
      <c r="G45" s="280"/>
      <c r="H45" s="280"/>
      <c r="I45" s="281"/>
      <c r="J45" s="279"/>
    </row>
    <row r="46" spans="2:19" ht="33" customHeight="1" x14ac:dyDescent="0.25">
      <c r="D46" s="281"/>
      <c r="E46" s="281"/>
      <c r="F46" s="281"/>
      <c r="G46" s="281"/>
      <c r="H46" s="281"/>
      <c r="I46" s="281"/>
      <c r="J46" s="279"/>
    </row>
    <row r="47" spans="2:19" ht="33" customHeight="1" x14ac:dyDescent="0.25">
      <c r="D47" s="281"/>
      <c r="E47" s="281"/>
      <c r="F47" s="281"/>
      <c r="G47" s="281"/>
      <c r="H47" s="281"/>
      <c r="I47" s="281"/>
      <c r="J47" s="279"/>
    </row>
    <row r="48" spans="2:19" ht="33" customHeight="1" x14ac:dyDescent="0.25">
      <c r="D48" s="281"/>
      <c r="E48" s="281"/>
      <c r="F48" s="281"/>
      <c r="G48" s="281"/>
      <c r="H48" s="281"/>
      <c r="I48" s="281"/>
      <c r="J48" s="279"/>
    </row>
    <row r="49" spans="2:10" ht="33" customHeight="1" x14ac:dyDescent="0.25">
      <c r="D49" s="281"/>
      <c r="E49" s="281"/>
      <c r="F49" s="281"/>
      <c r="G49" s="281"/>
      <c r="H49" s="281"/>
      <c r="I49" s="281"/>
      <c r="J49" s="279"/>
    </row>
    <row r="50" spans="2:10" ht="33" customHeight="1" x14ac:dyDescent="0.25">
      <c r="D50" s="281"/>
      <c r="E50" s="281"/>
      <c r="F50" s="281"/>
      <c r="G50" s="281"/>
      <c r="H50" s="281"/>
      <c r="I50" s="281"/>
      <c r="J50" s="279"/>
    </row>
    <row r="51" spans="2:10" ht="33" customHeight="1" x14ac:dyDescent="0.25">
      <c r="D51" s="281"/>
      <c r="E51" s="281"/>
      <c r="F51" s="281"/>
      <c r="G51" s="281"/>
      <c r="H51" s="281"/>
      <c r="I51" s="281"/>
      <c r="J51" s="279"/>
    </row>
    <row r="52" spans="2:10" ht="33" customHeight="1" x14ac:dyDescent="0.25">
      <c r="D52" s="281"/>
      <c r="E52" s="281"/>
      <c r="F52" s="281"/>
      <c r="G52" s="281"/>
      <c r="H52" s="281"/>
      <c r="I52" s="281"/>
      <c r="J52" s="279"/>
    </row>
    <row r="53" spans="2:10" ht="33" customHeight="1" x14ac:dyDescent="0.25">
      <c r="D53" s="281"/>
      <c r="E53" s="281"/>
      <c r="F53" s="281"/>
      <c r="G53" s="281"/>
      <c r="H53" s="281"/>
      <c r="I53" s="281"/>
      <c r="J53" s="279"/>
    </row>
    <row r="54" spans="2:10" ht="33" customHeight="1" x14ac:dyDescent="0.25">
      <c r="D54" s="281"/>
      <c r="E54" s="281"/>
      <c r="F54" s="281"/>
      <c r="G54" s="281"/>
      <c r="H54" s="281"/>
      <c r="I54" s="281"/>
      <c r="J54" s="279"/>
    </row>
    <row r="55" spans="2:10" ht="33" customHeight="1" x14ac:dyDescent="0.3">
      <c r="B55" s="106" t="s">
        <v>205</v>
      </c>
      <c r="D55" s="281"/>
      <c r="E55" s="281"/>
      <c r="F55" s="281"/>
      <c r="G55" s="281"/>
      <c r="H55" s="281"/>
      <c r="I55" s="281"/>
      <c r="J55" s="279"/>
    </row>
    <row r="56" spans="2:10" ht="14.25" customHeight="1" x14ac:dyDescent="0.3">
      <c r="B56" s="106" t="s">
        <v>15</v>
      </c>
      <c r="D56" s="281"/>
      <c r="E56" s="281"/>
      <c r="F56" s="281"/>
      <c r="G56" s="281"/>
      <c r="H56" s="281"/>
      <c r="I56" s="281"/>
      <c r="J56" s="279"/>
    </row>
    <row r="57" spans="2:10" ht="16.5" customHeight="1" x14ac:dyDescent="0.25">
      <c r="B57" s="19"/>
      <c r="D57" s="281"/>
      <c r="E57" s="281"/>
      <c r="F57" s="281"/>
      <c r="G57" s="281"/>
      <c r="H57" s="281"/>
      <c r="I57" s="281"/>
      <c r="J57" s="279"/>
    </row>
  </sheetData>
  <mergeCells count="4">
    <mergeCell ref="B26:C26"/>
    <mergeCell ref="B4:R4"/>
    <mergeCell ref="B3:R3"/>
    <mergeCell ref="B15:C15"/>
  </mergeCells>
  <hyperlinks>
    <hyperlink ref="B2" location="Indice!A1" display="Índice"/>
    <hyperlink ref="R2" location="'2.1.18'!A1" display="Siguiente"/>
    <hyperlink ref="Q2" location="'2.1.16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showGridLines="0" zoomScale="70" zoomScaleNormal="70" zoomScaleSheetLayoutView="55" workbookViewId="0">
      <pane ySplit="5" topLeftCell="A6" activePane="bottomLeft" state="frozen"/>
      <selection activeCell="B14" sqref="B14:Q16"/>
      <selection pane="bottomLeft" activeCell="G2" sqref="G2"/>
    </sheetView>
  </sheetViews>
  <sheetFormatPr baseColWidth="10" defaultRowHeight="15" x14ac:dyDescent="0.25"/>
  <cols>
    <col min="1" max="1" width="5" customWidth="1"/>
    <col min="2" max="2" width="15.7109375" customWidth="1"/>
    <col min="3" max="3" width="83.7109375" customWidth="1"/>
    <col min="4" max="7" width="15.85546875" customWidth="1"/>
    <col min="8" max="12" width="15.7109375" customWidth="1"/>
  </cols>
  <sheetData>
    <row r="1" spans="2:11" ht="78" customHeight="1" x14ac:dyDescent="0.25"/>
    <row r="2" spans="2:11" ht="33" customHeight="1" x14ac:dyDescent="0.25">
      <c r="B2" s="52" t="s">
        <v>3</v>
      </c>
      <c r="D2" s="39"/>
      <c r="E2" s="39"/>
      <c r="F2" s="39" t="s">
        <v>279</v>
      </c>
      <c r="G2" s="39" t="s">
        <v>280</v>
      </c>
    </row>
    <row r="3" spans="2:11" ht="33" customHeight="1" x14ac:dyDescent="0.25">
      <c r="B3" s="448" t="s">
        <v>170</v>
      </c>
      <c r="C3" s="448"/>
      <c r="D3" s="448"/>
      <c r="E3" s="448"/>
      <c r="F3" s="448"/>
      <c r="G3" s="448"/>
    </row>
    <row r="4" spans="2:11" ht="33" customHeight="1" x14ac:dyDescent="0.25">
      <c r="B4" s="450" t="s">
        <v>242</v>
      </c>
      <c r="C4" s="450"/>
      <c r="D4" s="450"/>
      <c r="E4" s="450"/>
      <c r="F4" s="450"/>
      <c r="G4" s="450"/>
      <c r="H4" s="359"/>
      <c r="I4" s="280"/>
    </row>
    <row r="5" spans="2:11" ht="33" customHeight="1" x14ac:dyDescent="0.25">
      <c r="B5" s="280"/>
      <c r="C5" s="280"/>
      <c r="D5" s="280"/>
      <c r="E5" s="280"/>
      <c r="F5" s="280"/>
      <c r="G5" s="280"/>
      <c r="H5" s="280"/>
      <c r="I5" s="280"/>
      <c r="K5" s="199"/>
    </row>
    <row r="6" spans="2:11" ht="33" customHeight="1" x14ac:dyDescent="0.25">
      <c r="B6" s="21" t="s">
        <v>0</v>
      </c>
      <c r="C6" s="22"/>
      <c r="D6" s="22"/>
      <c r="E6" s="22"/>
      <c r="F6" s="280"/>
      <c r="G6" s="280"/>
      <c r="H6" s="280"/>
      <c r="I6" s="280"/>
      <c r="K6" s="199"/>
    </row>
    <row r="7" spans="2:11" ht="33" customHeight="1" x14ac:dyDescent="0.25">
      <c r="B7" s="196" t="s">
        <v>10</v>
      </c>
      <c r="C7" s="196" t="s">
        <v>7</v>
      </c>
      <c r="D7" s="32">
        <v>2019</v>
      </c>
      <c r="E7" s="32">
        <v>2021</v>
      </c>
      <c r="F7" s="32" t="s">
        <v>238</v>
      </c>
      <c r="G7" s="32" t="s">
        <v>207</v>
      </c>
      <c r="H7" s="280"/>
      <c r="I7" s="280"/>
      <c r="K7" s="199"/>
    </row>
    <row r="8" spans="2:11" ht="33" customHeight="1" x14ac:dyDescent="0.25">
      <c r="B8" s="216" t="s">
        <v>485</v>
      </c>
      <c r="C8" s="125" t="s">
        <v>486</v>
      </c>
      <c r="D8" s="202">
        <v>3021408</v>
      </c>
      <c r="E8" s="202">
        <v>3058531</v>
      </c>
      <c r="F8" s="95">
        <v>0.570552585154946</v>
      </c>
      <c r="G8" s="95">
        <v>0.542532830131917</v>
      </c>
      <c r="H8" s="280"/>
      <c r="I8" s="280"/>
      <c r="K8" s="199"/>
    </row>
    <row r="9" spans="2:11" ht="33" customHeight="1" x14ac:dyDescent="0.25">
      <c r="B9" s="216" t="s">
        <v>487</v>
      </c>
      <c r="C9" s="125" t="s">
        <v>488</v>
      </c>
      <c r="D9" s="202">
        <v>1814530</v>
      </c>
      <c r="E9" s="202">
        <v>1806123</v>
      </c>
      <c r="F9" s="95">
        <v>0.34264977862678703</v>
      </c>
      <c r="G9" s="95">
        <v>0.320376358047817</v>
      </c>
      <c r="H9" s="280"/>
      <c r="I9" s="280"/>
      <c r="K9" s="199"/>
    </row>
    <row r="10" spans="2:11" ht="33" customHeight="1" x14ac:dyDescent="0.25">
      <c r="B10" s="216" t="s">
        <v>493</v>
      </c>
      <c r="C10" s="125" t="s">
        <v>494</v>
      </c>
      <c r="D10" s="202">
        <v>15105</v>
      </c>
      <c r="E10" s="202">
        <v>402329</v>
      </c>
      <c r="F10" s="95">
        <v>2.8523776989951202E-3</v>
      </c>
      <c r="G10" s="95">
        <v>7.1366512555911296E-2</v>
      </c>
      <c r="H10" s="280"/>
      <c r="I10" s="280"/>
      <c r="K10" s="199"/>
    </row>
    <row r="11" spans="2:11" ht="33" customHeight="1" x14ac:dyDescent="0.25">
      <c r="B11" s="216" t="s">
        <v>497</v>
      </c>
      <c r="C11" s="125" t="s">
        <v>36</v>
      </c>
      <c r="D11" s="202">
        <v>217040</v>
      </c>
      <c r="E11" s="202">
        <v>204009</v>
      </c>
      <c r="F11" s="95">
        <v>4.09851079635817E-2</v>
      </c>
      <c r="G11" s="95">
        <v>3.6187823547442301E-2</v>
      </c>
      <c r="H11" s="280"/>
      <c r="I11" s="280"/>
      <c r="K11" s="199"/>
    </row>
    <row r="12" spans="2:11" ht="33" customHeight="1" x14ac:dyDescent="0.25">
      <c r="B12" s="216" t="s">
        <v>498</v>
      </c>
      <c r="C12" s="125" t="s">
        <v>499</v>
      </c>
      <c r="D12" s="202">
        <v>113010</v>
      </c>
      <c r="E12" s="202">
        <v>76492</v>
      </c>
      <c r="F12" s="95">
        <v>2.1340430570237601E-2</v>
      </c>
      <c r="G12" s="95">
        <v>1.35684160933633E-2</v>
      </c>
      <c r="H12" s="280"/>
      <c r="I12" s="280"/>
      <c r="K12" s="199"/>
    </row>
    <row r="13" spans="2:11" ht="33" customHeight="1" x14ac:dyDescent="0.25">
      <c r="B13" s="216" t="s">
        <v>491</v>
      </c>
      <c r="C13" s="125" t="s">
        <v>492</v>
      </c>
      <c r="D13" s="202">
        <v>69673</v>
      </c>
      <c r="E13" s="202">
        <v>51440</v>
      </c>
      <c r="F13" s="362">
        <v>1.3156816380144799E-2</v>
      </c>
      <c r="G13" s="362">
        <v>9.1246054991712608E-3</v>
      </c>
      <c r="H13" s="280"/>
      <c r="I13" s="280"/>
      <c r="K13" s="199"/>
    </row>
    <row r="14" spans="2:11" ht="33" customHeight="1" x14ac:dyDescent="0.25">
      <c r="B14" s="216" t="s">
        <v>502</v>
      </c>
      <c r="C14" s="125" t="s">
        <v>503</v>
      </c>
      <c r="D14" s="360">
        <v>44816</v>
      </c>
      <c r="E14" s="360">
        <v>38580</v>
      </c>
      <c r="F14" s="362">
        <v>8.4629036053072201E-3</v>
      </c>
      <c r="G14" s="362">
        <v>6.8434541243784499E-3</v>
      </c>
      <c r="H14" s="280"/>
      <c r="I14" s="280"/>
      <c r="K14" s="199"/>
    </row>
    <row r="15" spans="2:11" ht="33" customHeight="1" x14ac:dyDescent="0.25">
      <c r="B15" s="475" t="s">
        <v>448</v>
      </c>
      <c r="C15" s="477"/>
      <c r="D15" s="204">
        <v>5295582</v>
      </c>
      <c r="E15" s="204">
        <v>5637504</v>
      </c>
      <c r="F15" s="363">
        <v>1</v>
      </c>
      <c r="G15" s="363">
        <v>1</v>
      </c>
      <c r="H15" s="280"/>
      <c r="I15" s="280"/>
      <c r="K15" s="199"/>
    </row>
    <row r="16" spans="2:11" ht="33" customHeight="1" x14ac:dyDescent="0.25">
      <c r="B16" s="280"/>
      <c r="C16" s="280"/>
      <c r="D16" s="280"/>
      <c r="E16" s="280"/>
      <c r="F16" s="280"/>
      <c r="G16" s="280"/>
      <c r="H16" s="280"/>
      <c r="I16" s="280"/>
      <c r="K16" s="199"/>
    </row>
    <row r="17" spans="1:10" ht="33" customHeight="1" x14ac:dyDescent="0.25">
      <c r="A17" s="22"/>
      <c r="B17" s="21" t="s">
        <v>1</v>
      </c>
      <c r="C17" s="22"/>
      <c r="D17" s="22"/>
      <c r="E17" s="22"/>
      <c r="F17" s="22"/>
    </row>
    <row r="18" spans="1:10" ht="33" customHeight="1" x14ac:dyDescent="0.25">
      <c r="A18" s="22"/>
      <c r="B18" s="196" t="s">
        <v>10</v>
      </c>
      <c r="C18" s="196" t="s">
        <v>7</v>
      </c>
      <c r="D18" s="32">
        <v>2019</v>
      </c>
      <c r="E18" s="32">
        <v>2021</v>
      </c>
      <c r="F18" s="32" t="s">
        <v>238</v>
      </c>
      <c r="G18" s="32" t="s">
        <v>207</v>
      </c>
    </row>
    <row r="19" spans="1:10" ht="33" customHeight="1" x14ac:dyDescent="0.25">
      <c r="A19" s="22"/>
      <c r="B19" s="216" t="s">
        <v>485</v>
      </c>
      <c r="C19" s="125" t="s">
        <v>486</v>
      </c>
      <c r="D19" s="202">
        <v>1788196</v>
      </c>
      <c r="E19" s="202">
        <v>1721513</v>
      </c>
      <c r="F19" s="95">
        <v>0.55887272599986004</v>
      </c>
      <c r="G19" s="95">
        <v>0.57403456052092505</v>
      </c>
    </row>
    <row r="20" spans="1:10" ht="33" customHeight="1" x14ac:dyDescent="0.25">
      <c r="A20" s="22"/>
      <c r="B20" s="216" t="s">
        <v>487</v>
      </c>
      <c r="C20" s="125" t="s">
        <v>488</v>
      </c>
      <c r="D20" s="202">
        <v>1104858</v>
      </c>
      <c r="E20" s="202">
        <v>1015752</v>
      </c>
      <c r="F20" s="95">
        <v>0.34530610867195399</v>
      </c>
      <c r="G20" s="95">
        <v>0.33870017415973702</v>
      </c>
    </row>
    <row r="21" spans="1:10" ht="33" customHeight="1" x14ac:dyDescent="0.25">
      <c r="A21" s="22"/>
      <c r="B21" s="216" t="s">
        <v>497</v>
      </c>
      <c r="C21" s="125" t="s">
        <v>36</v>
      </c>
      <c r="D21" s="202">
        <v>151773</v>
      </c>
      <c r="E21" s="202">
        <v>135593</v>
      </c>
      <c r="F21" s="95">
        <v>4.7434280270829798E-2</v>
      </c>
      <c r="G21" s="95">
        <v>4.52131747856181E-2</v>
      </c>
    </row>
    <row r="22" spans="1:10" ht="33" customHeight="1" x14ac:dyDescent="0.25">
      <c r="A22" s="22"/>
      <c r="B22" s="216" t="s">
        <v>498</v>
      </c>
      <c r="C22" s="125" t="s">
        <v>499</v>
      </c>
      <c r="D22" s="202">
        <v>62028</v>
      </c>
      <c r="E22" s="202">
        <v>39624</v>
      </c>
      <c r="F22" s="95">
        <v>1.9385882447069201E-2</v>
      </c>
      <c r="G22" s="95">
        <v>1.3212531898441199E-2</v>
      </c>
    </row>
    <row r="23" spans="1:10" ht="33" customHeight="1" x14ac:dyDescent="0.25">
      <c r="A23" s="22"/>
      <c r="B23" s="216" t="s">
        <v>491</v>
      </c>
      <c r="C23" s="125" t="s">
        <v>492</v>
      </c>
      <c r="D23" s="202">
        <v>50963</v>
      </c>
      <c r="E23" s="202">
        <v>35950</v>
      </c>
      <c r="F23" s="95">
        <v>1.5927689545849999E-2</v>
      </c>
      <c r="G23" s="95">
        <v>1.19874450269776E-2</v>
      </c>
    </row>
    <row r="24" spans="1:10" ht="33" customHeight="1" x14ac:dyDescent="0.25">
      <c r="A24" s="22"/>
      <c r="B24" s="216" t="s">
        <v>502</v>
      </c>
      <c r="C24" s="125" t="s">
        <v>503</v>
      </c>
      <c r="D24" s="202">
        <v>31267</v>
      </c>
      <c r="E24" s="202">
        <v>25580</v>
      </c>
      <c r="F24" s="362">
        <v>9.7720124213663499E-3</v>
      </c>
      <c r="G24" s="362">
        <v>8.5295923168313397E-3</v>
      </c>
    </row>
    <row r="25" spans="1:10" ht="33" customHeight="1" x14ac:dyDescent="0.25">
      <c r="A25" s="22"/>
      <c r="B25" s="216" t="s">
        <v>493</v>
      </c>
      <c r="C25" s="125" t="s">
        <v>494</v>
      </c>
      <c r="D25" s="360">
        <v>10563</v>
      </c>
      <c r="E25" s="360">
        <v>24959</v>
      </c>
      <c r="F25" s="362">
        <v>3.30130064307074E-3</v>
      </c>
      <c r="G25" s="362">
        <v>8.3225212914696395E-3</v>
      </c>
    </row>
    <row r="26" spans="1:10" ht="33" customHeight="1" x14ac:dyDescent="0.25">
      <c r="A26" s="22"/>
      <c r="B26" s="475" t="s">
        <v>448</v>
      </c>
      <c r="C26" s="477"/>
      <c r="D26" s="204">
        <v>3199648</v>
      </c>
      <c r="E26" s="204">
        <v>2998971</v>
      </c>
      <c r="F26" s="363">
        <v>1</v>
      </c>
      <c r="G26" s="363">
        <v>1</v>
      </c>
    </row>
    <row r="27" spans="1:10" ht="33" customHeight="1" x14ac:dyDescent="0.25">
      <c r="F27" s="281"/>
      <c r="G27" s="281"/>
      <c r="H27" s="281"/>
      <c r="I27" s="281"/>
      <c r="J27" s="279"/>
    </row>
    <row r="28" spans="1:10" ht="38.25" customHeight="1" x14ac:dyDescent="0.25">
      <c r="B28" s="478" t="s">
        <v>312</v>
      </c>
      <c r="C28" s="478"/>
      <c r="D28" s="478"/>
      <c r="E28" s="478"/>
      <c r="F28" s="478"/>
      <c r="G28" s="478"/>
      <c r="H28" s="312"/>
      <c r="I28" s="312"/>
      <c r="J28" s="312"/>
    </row>
    <row r="29" spans="1:10" ht="38.25" customHeight="1" x14ac:dyDescent="0.25">
      <c r="B29" s="361"/>
      <c r="C29" s="361"/>
      <c r="D29" s="361"/>
      <c r="E29" s="361"/>
      <c r="F29" s="361"/>
      <c r="G29" s="361"/>
      <c r="H29" s="312"/>
      <c r="I29" s="312"/>
      <c r="J29" s="312"/>
    </row>
    <row r="30" spans="1:10" ht="56.25" customHeight="1" x14ac:dyDescent="0.25">
      <c r="B30" s="198"/>
      <c r="C30" s="198"/>
      <c r="D30" s="71">
        <f>+D18</f>
        <v>2019</v>
      </c>
      <c r="E30" s="71">
        <f>+E18</f>
        <v>2021</v>
      </c>
      <c r="F30" s="71">
        <f>+D30</f>
        <v>2019</v>
      </c>
      <c r="G30" s="71">
        <f>+E30</f>
        <v>2021</v>
      </c>
      <c r="H30" s="297"/>
      <c r="I30" s="296"/>
      <c r="J30" s="209"/>
    </row>
    <row r="31" spans="1:10" ht="33" customHeight="1" x14ac:dyDescent="0.25">
      <c r="B31" s="198"/>
      <c r="C31" s="342" t="str">
        <f t="shared" ref="C31:E31" si="0">+C19</f>
        <v>Servicios ambulatorios</v>
      </c>
      <c r="D31" s="346">
        <f>+D19</f>
        <v>1788196</v>
      </c>
      <c r="E31" s="347">
        <f t="shared" si="0"/>
        <v>1721513</v>
      </c>
      <c r="F31" s="343">
        <f>+D31/$D$38</f>
        <v>0.55887272599985993</v>
      </c>
      <c r="G31" s="343">
        <f>+E31/$E$38</f>
        <v>0.57403456052092539</v>
      </c>
      <c r="H31" s="297"/>
      <c r="I31" s="296"/>
      <c r="J31" s="209"/>
    </row>
    <row r="32" spans="1:10" ht="33" customHeight="1" x14ac:dyDescent="0.25">
      <c r="B32" s="198"/>
      <c r="C32" s="342" t="str">
        <f t="shared" ref="C32:E32" si="1">+C20</f>
        <v>Servicios con internación</v>
      </c>
      <c r="D32" s="347">
        <f t="shared" si="1"/>
        <v>1104858</v>
      </c>
      <c r="E32" s="347">
        <f t="shared" si="1"/>
        <v>1015752</v>
      </c>
      <c r="F32" s="343">
        <f t="shared" ref="F32:F37" si="2">+D32/$D$38</f>
        <v>0.34530610867195394</v>
      </c>
      <c r="G32" s="343">
        <f t="shared" ref="G32:G37" si="3">+E32/$E$38</f>
        <v>0.3387001741597368</v>
      </c>
      <c r="H32" s="297"/>
      <c r="I32" s="296"/>
      <c r="J32" s="209"/>
    </row>
    <row r="33" spans="2:17" ht="33" customHeight="1" x14ac:dyDescent="0.25">
      <c r="B33" s="198"/>
      <c r="C33" s="342" t="str">
        <f t="shared" ref="C33:E33" si="4">+C21</f>
        <v xml:space="preserve">Servicios de rectoría y administración de servicios de la salud </v>
      </c>
      <c r="D33" s="347">
        <f t="shared" si="4"/>
        <v>151773</v>
      </c>
      <c r="E33" s="347">
        <f t="shared" si="4"/>
        <v>135593</v>
      </c>
      <c r="F33" s="343">
        <f t="shared" si="2"/>
        <v>4.7434280270829791E-2</v>
      </c>
      <c r="G33" s="343">
        <f t="shared" si="3"/>
        <v>4.5213174785618135E-2</v>
      </c>
      <c r="H33" s="297"/>
      <c r="I33" s="296"/>
      <c r="J33" s="209"/>
    </row>
    <row r="34" spans="2:17" ht="33" customHeight="1" x14ac:dyDescent="0.25">
      <c r="B34" s="198"/>
      <c r="C34" s="342" t="str">
        <f t="shared" ref="C34:E34" si="5">+C22</f>
        <v>Servicios odontológicos</v>
      </c>
      <c r="D34" s="347">
        <f t="shared" si="5"/>
        <v>62028</v>
      </c>
      <c r="E34" s="347">
        <f t="shared" si="5"/>
        <v>39624</v>
      </c>
      <c r="F34" s="343">
        <f t="shared" si="2"/>
        <v>1.9385882447069177E-2</v>
      </c>
      <c r="G34" s="343">
        <f t="shared" si="3"/>
        <v>1.3212531898441165E-2</v>
      </c>
      <c r="H34" s="297"/>
      <c r="I34" s="296"/>
      <c r="J34" s="209"/>
    </row>
    <row r="35" spans="2:17" ht="33" customHeight="1" x14ac:dyDescent="0.25">
      <c r="B35" s="198"/>
      <c r="C35" s="342" t="str">
        <f t="shared" ref="C35:E35" si="6">+C23</f>
        <v>Otros servicios de salud humana</v>
      </c>
      <c r="D35" s="347">
        <f t="shared" si="6"/>
        <v>50963</v>
      </c>
      <c r="E35" s="347">
        <f t="shared" si="6"/>
        <v>35950</v>
      </c>
      <c r="F35" s="343">
        <f t="shared" si="2"/>
        <v>1.5927689545850044E-2</v>
      </c>
      <c r="G35" s="343">
        <f t="shared" si="3"/>
        <v>1.1987445026977586E-2</v>
      </c>
      <c r="H35" s="297"/>
      <c r="I35" s="296"/>
      <c r="J35" s="209"/>
    </row>
    <row r="36" spans="2:17" ht="33" customHeight="1" x14ac:dyDescent="0.25">
      <c r="B36" s="198"/>
      <c r="C36" s="342" t="str">
        <f t="shared" ref="C36:E36" si="7">+C24</f>
        <v>Servicios de administración de planes de seguridad social de afiliación obligatoria</v>
      </c>
      <c r="D36" s="347">
        <f t="shared" si="7"/>
        <v>31267</v>
      </c>
      <c r="E36" s="347">
        <f t="shared" si="7"/>
        <v>25580</v>
      </c>
      <c r="F36" s="343">
        <f t="shared" si="2"/>
        <v>9.7720124213663499E-3</v>
      </c>
      <c r="G36" s="343">
        <f t="shared" si="3"/>
        <v>8.5295923168313397E-3</v>
      </c>
      <c r="H36" s="297"/>
      <c r="I36" s="296"/>
      <c r="J36" s="209"/>
    </row>
    <row r="37" spans="2:17" ht="33" customHeight="1" x14ac:dyDescent="0.25">
      <c r="B37" s="344"/>
      <c r="C37" s="342" t="str">
        <f t="shared" ref="C37:E37" si="8">+C25</f>
        <v>Servicios de salud pública</v>
      </c>
      <c r="D37" s="347">
        <f t="shared" si="8"/>
        <v>10563</v>
      </c>
      <c r="E37" s="347">
        <f t="shared" si="8"/>
        <v>24959</v>
      </c>
      <c r="F37" s="343">
        <f t="shared" si="2"/>
        <v>3.3013006430707378E-3</v>
      </c>
      <c r="G37" s="343">
        <f t="shared" si="3"/>
        <v>8.3225212914696412E-3</v>
      </c>
      <c r="H37" s="297"/>
      <c r="I37" s="281"/>
      <c r="J37" s="279"/>
    </row>
    <row r="38" spans="2:17" ht="33" customHeight="1" x14ac:dyDescent="0.25">
      <c r="B38" s="344"/>
      <c r="C38" s="348" t="s">
        <v>2</v>
      </c>
      <c r="D38" s="349">
        <f>+SUM(D31:D37)</f>
        <v>3199648</v>
      </c>
      <c r="E38" s="349">
        <f>+SUM(E31:E37)</f>
        <v>2998971</v>
      </c>
      <c r="F38" s="350">
        <f t="shared" ref="F38:G38" si="9">+SUM(F31:F37)</f>
        <v>0.99999999999999989</v>
      </c>
      <c r="G38" s="350">
        <f t="shared" si="9"/>
        <v>1.0000000000000002</v>
      </c>
      <c r="H38" s="297"/>
      <c r="I38" s="281"/>
      <c r="J38" s="279"/>
    </row>
    <row r="39" spans="2:17" ht="33" customHeight="1" x14ac:dyDescent="0.25">
      <c r="B39" s="345"/>
      <c r="C39" s="342"/>
      <c r="D39" s="346" t="e">
        <f>+D38-#REF!</f>
        <v>#REF!</v>
      </c>
      <c r="E39" s="346" t="e">
        <f>+E38-#REF!</f>
        <v>#REF!</v>
      </c>
      <c r="F39" s="343"/>
      <c r="G39" s="343"/>
      <c r="H39" s="297"/>
      <c r="I39" s="281"/>
      <c r="J39" s="279"/>
    </row>
    <row r="40" spans="2:17" ht="33" customHeight="1" x14ac:dyDescent="0.25">
      <c r="B40" s="345"/>
      <c r="C40" s="351"/>
      <c r="D40" s="352"/>
      <c r="E40" s="352"/>
      <c r="F40" s="353"/>
      <c r="G40" s="353"/>
      <c r="H40" s="297"/>
      <c r="I40" s="281"/>
      <c r="J40" s="279"/>
    </row>
    <row r="41" spans="2:17" ht="33" customHeight="1" x14ac:dyDescent="0.25">
      <c r="B41" s="345"/>
      <c r="C41" s="351"/>
      <c r="D41" s="354"/>
      <c r="E41" s="354"/>
      <c r="F41" s="351"/>
      <c r="G41" s="351"/>
      <c r="H41" s="297"/>
      <c r="I41" s="281"/>
      <c r="J41" s="279"/>
    </row>
    <row r="42" spans="2:17" ht="33" customHeight="1" x14ac:dyDescent="0.25">
      <c r="B42" s="341"/>
      <c r="C42" s="351"/>
      <c r="D42" s="354"/>
      <c r="E42" s="354"/>
      <c r="F42" s="355"/>
      <c r="G42" s="356"/>
      <c r="H42" s="328"/>
      <c r="I42" s="281"/>
      <c r="J42" s="279"/>
    </row>
    <row r="43" spans="2:17" ht="33" customHeight="1" x14ac:dyDescent="0.25">
      <c r="B43" s="341"/>
      <c r="C43" s="357"/>
      <c r="D43" s="357"/>
      <c r="E43" s="357"/>
      <c r="F43" s="355"/>
      <c r="G43" s="356"/>
      <c r="H43" s="281"/>
      <c r="I43" s="281"/>
      <c r="J43" s="279"/>
    </row>
    <row r="44" spans="2:17" ht="33" customHeight="1" x14ac:dyDescent="0.25">
      <c r="B44" s="341"/>
      <c r="C44" s="357"/>
      <c r="D44" s="357"/>
      <c r="E44" s="357"/>
      <c r="F44" s="355"/>
      <c r="G44" s="356"/>
      <c r="H44" s="281"/>
      <c r="I44" s="281"/>
      <c r="J44" s="279"/>
    </row>
    <row r="45" spans="2:17" ht="33" customHeight="1" x14ac:dyDescent="0.25">
      <c r="B45" s="313"/>
      <c r="C45" s="197"/>
      <c r="D45" s="292"/>
      <c r="E45" s="292"/>
      <c r="F45" s="358"/>
      <c r="G45" s="358"/>
      <c r="H45" s="281"/>
      <c r="I45" s="281"/>
      <c r="J45" s="279"/>
    </row>
    <row r="46" spans="2:17" ht="33" customHeight="1" x14ac:dyDescent="0.25">
      <c r="B46" s="313"/>
      <c r="C46" s="197"/>
      <c r="D46" s="292"/>
      <c r="E46" s="292"/>
      <c r="F46" s="358"/>
      <c r="G46" s="358"/>
      <c r="H46" s="281"/>
      <c r="I46" s="281"/>
      <c r="J46" s="279"/>
    </row>
    <row r="47" spans="2:17" ht="33" customHeight="1" x14ac:dyDescent="0.25">
      <c r="B47" s="476" t="s">
        <v>326</v>
      </c>
      <c r="C47" s="476"/>
      <c r="D47" s="476"/>
      <c r="E47" s="476"/>
      <c r="F47" s="476"/>
      <c r="G47" s="476"/>
      <c r="H47" s="281"/>
      <c r="I47" s="281"/>
      <c r="J47" s="279"/>
    </row>
    <row r="48" spans="2:17" ht="40.15" customHeight="1" x14ac:dyDescent="0.25">
      <c r="B48" s="476"/>
      <c r="C48" s="476"/>
      <c r="D48" s="476"/>
      <c r="E48" s="476"/>
      <c r="F48" s="476"/>
      <c r="G48" s="476"/>
      <c r="H48" s="366"/>
      <c r="I48" s="366"/>
      <c r="J48" s="366"/>
      <c r="K48" s="366"/>
      <c r="L48" s="366"/>
      <c r="M48" s="366"/>
      <c r="N48" s="366"/>
      <c r="O48" s="366"/>
      <c r="P48" s="366"/>
      <c r="Q48" s="366"/>
    </row>
    <row r="49" spans="2:13" ht="33" customHeight="1" x14ac:dyDescent="0.25">
      <c r="B49" s="313"/>
      <c r="C49" s="197"/>
      <c r="D49" s="292"/>
      <c r="E49" s="292"/>
      <c r="F49" s="358"/>
      <c r="G49" s="358"/>
      <c r="H49" s="281"/>
      <c r="I49" s="281"/>
      <c r="J49" s="279"/>
    </row>
    <row r="50" spans="2:13" ht="33" customHeight="1" x14ac:dyDescent="0.25">
      <c r="B50" s="198"/>
      <c r="C50" s="48"/>
      <c r="D50" s="48" t="s">
        <v>296</v>
      </c>
      <c r="E50" s="48" t="s">
        <v>268</v>
      </c>
      <c r="F50" s="48"/>
      <c r="G50" s="272"/>
      <c r="H50" s="272"/>
      <c r="I50" s="328"/>
      <c r="J50" s="329"/>
      <c r="K50" s="272"/>
      <c r="L50" s="272"/>
      <c r="M50" s="272"/>
    </row>
    <row r="51" spans="2:13" ht="33" customHeight="1" x14ac:dyDescent="0.25">
      <c r="B51" s="198"/>
      <c r="C51" s="48" t="s">
        <v>7</v>
      </c>
      <c r="D51" s="367">
        <f>+E18</f>
        <v>2021</v>
      </c>
      <c r="E51" s="367">
        <f>+D51</f>
        <v>2021</v>
      </c>
      <c r="F51" s="48"/>
      <c r="G51" s="272"/>
      <c r="H51" s="272"/>
      <c r="I51" s="328"/>
      <c r="J51" s="329"/>
      <c r="K51" s="272"/>
      <c r="L51" s="272"/>
      <c r="M51" s="272"/>
    </row>
    <row r="52" spans="2:13" ht="33" customHeight="1" x14ac:dyDescent="0.25">
      <c r="B52" s="198" t="str">
        <f t="shared" ref="B52" si="10">+B19</f>
        <v>02.02</v>
      </c>
      <c r="C52" s="368" t="str">
        <f>'2.1.12'!C13</f>
        <v>Servicios ambulatorios</v>
      </c>
      <c r="D52" s="246">
        <f t="shared" ref="D52" si="11">+G8</f>
        <v>0.542532830131917</v>
      </c>
      <c r="E52" s="369">
        <f>+'2.1.12'!R13/'2.1.12'!R8*-1</f>
        <v>-0.43449326077653577</v>
      </c>
      <c r="F52" s="48"/>
      <c r="G52" s="272"/>
      <c r="H52" s="272"/>
      <c r="I52" s="272"/>
      <c r="J52" s="329"/>
      <c r="K52" s="272"/>
      <c r="L52" s="272"/>
      <c r="M52" s="272"/>
    </row>
    <row r="53" spans="2:13" ht="33" customHeight="1" x14ac:dyDescent="0.25">
      <c r="B53" s="198"/>
      <c r="C53" s="368" t="str">
        <f>'2.1.12'!C15</f>
        <v>Otros servicios de salud humana</v>
      </c>
      <c r="D53" s="246">
        <f>G13</f>
        <v>9.1246054991712608E-3</v>
      </c>
      <c r="E53" s="369">
        <f>+'2.1.12'!R15/'2.1.12'!R8*-1</f>
        <v>-0.31761606609021847</v>
      </c>
      <c r="F53" s="48"/>
      <c r="G53" s="272"/>
      <c r="H53" s="272"/>
      <c r="I53" s="272"/>
      <c r="J53" s="329"/>
      <c r="K53" s="272"/>
      <c r="L53" s="272"/>
      <c r="M53" s="272"/>
    </row>
    <row r="54" spans="2:13" ht="33" customHeight="1" x14ac:dyDescent="0.25">
      <c r="B54" s="198" t="str">
        <f>+B20</f>
        <v>02.01</v>
      </c>
      <c r="C54" s="368" t="str">
        <f>'2.1.12'!C12</f>
        <v>Servicios con internación</v>
      </c>
      <c r="D54" s="246">
        <f>+G9</f>
        <v>0.320376358047817</v>
      </c>
      <c r="E54" s="369">
        <f>+'2.1.12'!R12/'2.1.12'!R8*-1</f>
        <v>-0.16602451068169197</v>
      </c>
      <c r="F54" s="48"/>
      <c r="G54" s="272"/>
      <c r="H54" s="272"/>
      <c r="I54" s="272"/>
      <c r="J54" s="329"/>
      <c r="K54" s="272"/>
      <c r="L54" s="272"/>
      <c r="M54" s="272"/>
    </row>
    <row r="55" spans="2:13" ht="33" customHeight="1" x14ac:dyDescent="0.25">
      <c r="B55" s="198" t="str">
        <f>+B22</f>
        <v>02.03</v>
      </c>
      <c r="C55" s="368" t="str">
        <f>'2.1.12'!C14</f>
        <v>Servicios odontológicos</v>
      </c>
      <c r="D55" s="246">
        <f>+G12</f>
        <v>1.35684160933633E-2</v>
      </c>
      <c r="E55" s="369">
        <f>+'2.1.12'!R14/'2.1.12'!R8*-1</f>
        <v>-6.2801793079586873E-2</v>
      </c>
      <c r="F55" s="48"/>
      <c r="G55" s="272"/>
      <c r="H55" s="365"/>
      <c r="I55" s="365"/>
      <c r="J55" s="329"/>
      <c r="K55" s="272"/>
      <c r="L55" s="272"/>
      <c r="M55" s="272"/>
    </row>
    <row r="56" spans="2:13" ht="33" customHeight="1" x14ac:dyDescent="0.25">
      <c r="B56" s="198" t="str">
        <f>+B25</f>
        <v>01.03</v>
      </c>
      <c r="C56" s="368" t="str">
        <f>'2.1.12'!C11</f>
        <v>Servicios de salud pública</v>
      </c>
      <c r="D56" s="246">
        <f>+G10</f>
        <v>7.1366512555911296E-2</v>
      </c>
      <c r="E56" s="369">
        <f>+'2.1.12'!R11/'2.1.12'!R8*-1</f>
        <v>-1.6807086124271221E-2</v>
      </c>
      <c r="F56" s="48"/>
      <c r="G56" s="272"/>
      <c r="H56" s="365"/>
      <c r="I56" s="365"/>
      <c r="J56" s="329"/>
      <c r="K56" s="272"/>
      <c r="L56" s="272"/>
      <c r="M56" s="272"/>
    </row>
    <row r="57" spans="2:13" ht="33" customHeight="1" x14ac:dyDescent="0.25">
      <c r="B57" s="198" t="str">
        <f>+B21</f>
        <v>01.01</v>
      </c>
      <c r="C57" s="368" t="str">
        <f>'2.1.12'!C9</f>
        <v xml:space="preserve">Servicios de rectoría y administración de servicios de la salud </v>
      </c>
      <c r="D57" s="246">
        <f>+G11</f>
        <v>3.6187823547442301E-2</v>
      </c>
      <c r="E57" s="369">
        <f>+'2.1.12'!R9/'2.1.12'!R8*-1</f>
        <v>-2.1912719392756662E-3</v>
      </c>
      <c r="F57" s="48"/>
      <c r="G57" s="272"/>
      <c r="H57" s="365"/>
      <c r="I57" s="365"/>
      <c r="J57" s="329"/>
      <c r="K57" s="272"/>
      <c r="L57" s="272"/>
      <c r="M57" s="272"/>
    </row>
    <row r="58" spans="2:13" ht="33" customHeight="1" x14ac:dyDescent="0.25">
      <c r="B58" s="198" t="str">
        <f>+B23</f>
        <v>02.04</v>
      </c>
      <c r="C58" s="368" t="str">
        <f>'2.1.12'!C10</f>
        <v>Servicios de administración de planes de seguridad social de afiliación obligatoria</v>
      </c>
      <c r="D58" s="246">
        <f>+G14</f>
        <v>6.8434541243784499E-3</v>
      </c>
      <c r="E58" s="369">
        <f>+'2.1.12'!R10/'2.1.12'!R8*-1</f>
        <v>-6.6011308420007946E-5</v>
      </c>
      <c r="F58" s="48"/>
      <c r="G58" s="272"/>
      <c r="H58" s="365"/>
      <c r="I58" s="365"/>
      <c r="J58" s="329"/>
      <c r="K58" s="272"/>
      <c r="L58" s="272"/>
      <c r="M58" s="272"/>
    </row>
    <row r="59" spans="2:13" ht="33" customHeight="1" x14ac:dyDescent="0.25">
      <c r="B59" s="198" t="str">
        <f>+B26</f>
        <v>Total</v>
      </c>
      <c r="C59" s="368"/>
      <c r="D59" s="370">
        <f>D52+D54+D57+D55+D58+D53+D56</f>
        <v>1.0000000000000007</v>
      </c>
      <c r="E59" s="370">
        <f>E52+E54+E57+E55+E58+E53+E56</f>
        <v>-0.99999999999999989</v>
      </c>
      <c r="F59" s="48"/>
      <c r="G59" s="272"/>
      <c r="H59" s="365"/>
      <c r="I59" s="365"/>
      <c r="J59" s="329"/>
      <c r="K59" s="272"/>
      <c r="L59" s="272"/>
      <c r="M59" s="272"/>
    </row>
    <row r="60" spans="2:13" ht="33" customHeight="1" x14ac:dyDescent="0.25">
      <c r="B60" s="198"/>
      <c r="C60" s="272"/>
      <c r="D60" s="365"/>
      <c r="E60" s="365"/>
      <c r="F60" s="272"/>
      <c r="G60" s="272"/>
      <c r="H60" s="365"/>
      <c r="I60" s="365"/>
      <c r="J60" s="329"/>
      <c r="K60" s="272"/>
      <c r="L60" s="272"/>
      <c r="M60" s="272"/>
    </row>
    <row r="61" spans="2:13" ht="33" customHeight="1" x14ac:dyDescent="0.25">
      <c r="B61" s="198"/>
      <c r="C61" s="272"/>
      <c r="D61" s="365"/>
      <c r="E61" s="365"/>
      <c r="F61" s="272"/>
      <c r="G61" s="272"/>
      <c r="H61" s="365"/>
      <c r="I61" s="365"/>
      <c r="J61" s="329"/>
      <c r="K61" s="272"/>
      <c r="L61" s="272"/>
      <c r="M61" s="272"/>
    </row>
    <row r="62" spans="2:13" ht="33" customHeight="1" x14ac:dyDescent="0.25">
      <c r="B62" s="364"/>
      <c r="C62" s="272"/>
      <c r="D62" s="365"/>
      <c r="E62" s="365"/>
      <c r="F62" s="272"/>
      <c r="G62" s="272"/>
      <c r="H62" s="365"/>
      <c r="I62" s="365"/>
      <c r="J62" s="329"/>
      <c r="K62" s="272"/>
      <c r="L62" s="272"/>
      <c r="M62" s="272"/>
    </row>
    <row r="63" spans="2:13" ht="33" customHeight="1" x14ac:dyDescent="0.25">
      <c r="B63" s="364"/>
      <c r="C63" s="272"/>
      <c r="D63" s="365"/>
      <c r="E63" s="365"/>
      <c r="F63" s="272"/>
      <c r="G63" s="272"/>
      <c r="H63" s="365"/>
      <c r="I63" s="365"/>
      <c r="J63" s="329"/>
      <c r="K63" s="272"/>
      <c r="L63" s="272"/>
      <c r="M63" s="272"/>
    </row>
    <row r="64" spans="2:13" ht="33" customHeight="1" x14ac:dyDescent="0.25">
      <c r="B64" s="197"/>
      <c r="C64" s="365"/>
      <c r="D64" s="272"/>
      <c r="E64" s="272"/>
      <c r="F64" s="272"/>
      <c r="G64" s="272"/>
      <c r="H64" s="365"/>
      <c r="I64" s="365"/>
      <c r="J64" s="329"/>
      <c r="K64" s="272"/>
      <c r="L64" s="272"/>
      <c r="M64" s="272"/>
    </row>
    <row r="65" spans="2:13" ht="33" customHeight="1" x14ac:dyDescent="0.25">
      <c r="B65" s="313"/>
      <c r="C65" s="365"/>
      <c r="D65" s="272"/>
      <c r="E65" s="272"/>
      <c r="F65" s="272"/>
      <c r="G65" s="272"/>
      <c r="H65" s="272"/>
      <c r="I65" s="328"/>
      <c r="J65" s="329"/>
      <c r="K65" s="272"/>
      <c r="L65" s="272"/>
      <c r="M65" s="272"/>
    </row>
    <row r="66" spans="2:13" ht="16.5" customHeight="1" x14ac:dyDescent="0.3">
      <c r="B66" s="106" t="s">
        <v>205</v>
      </c>
      <c r="D66" s="281"/>
      <c r="E66" s="281"/>
      <c r="F66" s="281"/>
      <c r="G66" s="281"/>
      <c r="H66" s="281"/>
      <c r="I66" s="281"/>
      <c r="J66" s="279"/>
    </row>
    <row r="67" spans="2:13" ht="15.75" customHeight="1" x14ac:dyDescent="0.3">
      <c r="B67" s="106" t="s">
        <v>15</v>
      </c>
    </row>
    <row r="74" spans="2:13" x14ac:dyDescent="0.25">
      <c r="B74" s="19"/>
    </row>
    <row r="75" spans="2:13" x14ac:dyDescent="0.25">
      <c r="B75" s="19"/>
    </row>
  </sheetData>
  <mergeCells count="6">
    <mergeCell ref="B47:G48"/>
    <mergeCell ref="B26:C26"/>
    <mergeCell ref="B15:C15"/>
    <mergeCell ref="B4:G4"/>
    <mergeCell ref="B3:G3"/>
    <mergeCell ref="B28:G28"/>
  </mergeCells>
  <conditionalFormatting sqref="D41:E41">
    <cfRule type="cellIs" dxfId="6" priority="2" operator="notEqual">
      <formula>0</formula>
    </cfRule>
  </conditionalFormatting>
  <conditionalFormatting sqref="D39:E39">
    <cfRule type="cellIs" dxfId="5" priority="1" operator="notEqual">
      <formula>0</formula>
    </cfRule>
  </conditionalFormatting>
  <hyperlinks>
    <hyperlink ref="B2" location="Indice!A1" display="Índice"/>
    <hyperlink ref="G2" location="'2.1.19'!A1" display="Siguiente"/>
    <hyperlink ref="F2" location="'2.1.17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67"/>
  <sheetViews>
    <sheetView showGridLines="0" zoomScale="70" zoomScaleNormal="70" zoomScaleSheetLayoutView="55" workbookViewId="0">
      <pane ySplit="5" topLeftCell="A6" activePane="bottomLeft" state="frozen"/>
      <selection activeCell="B14" sqref="B14:Q16"/>
      <selection pane="bottomLeft" activeCell="R2" sqref="R2"/>
    </sheetView>
  </sheetViews>
  <sheetFormatPr baseColWidth="10" defaultRowHeight="15" x14ac:dyDescent="0.25"/>
  <cols>
    <col min="1" max="1" width="5" customWidth="1"/>
    <col min="2" max="2" width="13" customWidth="1"/>
    <col min="3" max="3" width="59.7109375" customWidth="1"/>
    <col min="4" max="18" width="15.85546875" customWidth="1"/>
    <col min="19" max="20" width="15.7109375" customWidth="1"/>
  </cols>
  <sheetData>
    <row r="1" spans="2:18" ht="78" customHeight="1" x14ac:dyDescent="0.25"/>
    <row r="2" spans="2:18" ht="33" customHeight="1" x14ac:dyDescent="0.25">
      <c r="B2" s="52" t="s">
        <v>3</v>
      </c>
      <c r="Q2" s="39" t="s">
        <v>279</v>
      </c>
      <c r="R2" s="39" t="s">
        <v>280</v>
      </c>
    </row>
    <row r="3" spans="2:18" ht="22.5" customHeight="1" x14ac:dyDescent="0.25">
      <c r="B3" s="448" t="s">
        <v>162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  <c r="R3" s="448"/>
    </row>
    <row r="4" spans="2:18" ht="35.25" customHeight="1" x14ac:dyDescent="0.25">
      <c r="B4" s="450" t="s">
        <v>230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  <c r="R4" s="450"/>
    </row>
    <row r="5" spans="2:18" ht="33" customHeight="1" x14ac:dyDescent="0.25">
      <c r="B5" s="280"/>
      <c r="C5" s="280"/>
      <c r="D5" s="280"/>
      <c r="E5" s="280"/>
      <c r="F5" s="280"/>
      <c r="G5" s="280"/>
      <c r="H5" s="280"/>
      <c r="I5" s="280"/>
      <c r="K5" s="199"/>
    </row>
    <row r="6" spans="2:18" ht="33" customHeight="1" x14ac:dyDescent="0.25">
      <c r="B6" s="21" t="s">
        <v>0</v>
      </c>
      <c r="C6" s="339"/>
      <c r="D6" s="339"/>
      <c r="E6" s="339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2:18" ht="33" customHeight="1" x14ac:dyDescent="0.25">
      <c r="B7" s="196" t="s">
        <v>10</v>
      </c>
      <c r="C7" s="196" t="s">
        <v>7</v>
      </c>
      <c r="D7" s="32">
        <v>2007</v>
      </c>
      <c r="E7" s="32">
        <v>2008</v>
      </c>
      <c r="F7" s="32">
        <v>2009</v>
      </c>
      <c r="G7" s="32">
        <v>2010</v>
      </c>
      <c r="H7" s="32">
        <v>2011</v>
      </c>
      <c r="I7" s="32">
        <v>2012</v>
      </c>
      <c r="J7" s="32">
        <v>2013</v>
      </c>
      <c r="K7" s="32">
        <v>2014</v>
      </c>
      <c r="L7" s="32">
        <v>2015</v>
      </c>
      <c r="M7" s="32">
        <v>2016</v>
      </c>
      <c r="N7" s="32">
        <v>2017</v>
      </c>
      <c r="O7" s="32">
        <v>2018</v>
      </c>
      <c r="P7" s="32">
        <v>2019</v>
      </c>
      <c r="Q7" s="32">
        <v>2020</v>
      </c>
      <c r="R7" s="32">
        <v>2021</v>
      </c>
    </row>
    <row r="8" spans="2:18" ht="33" customHeight="1" x14ac:dyDescent="0.25">
      <c r="B8" s="216" t="s">
        <v>508</v>
      </c>
      <c r="C8" s="125" t="s">
        <v>509</v>
      </c>
      <c r="D8" s="202">
        <v>300548</v>
      </c>
      <c r="E8" s="202">
        <v>370166</v>
      </c>
      <c r="F8" s="202">
        <v>412087</v>
      </c>
      <c r="G8" s="202">
        <v>583997</v>
      </c>
      <c r="H8" s="202">
        <v>710987</v>
      </c>
      <c r="I8" s="202">
        <v>965050</v>
      </c>
      <c r="J8" s="202">
        <v>1144683</v>
      </c>
      <c r="K8" s="202">
        <v>1255957</v>
      </c>
      <c r="L8" s="202">
        <v>1374646</v>
      </c>
      <c r="M8" s="202">
        <v>1427704</v>
      </c>
      <c r="N8" s="202">
        <v>1591386</v>
      </c>
      <c r="O8" s="202">
        <v>1629324</v>
      </c>
      <c r="P8" s="202">
        <v>1636116</v>
      </c>
      <c r="Q8" s="202">
        <v>1697135</v>
      </c>
      <c r="R8" s="202">
        <v>1831304</v>
      </c>
    </row>
    <row r="9" spans="2:18" ht="33" customHeight="1" x14ac:dyDescent="0.25">
      <c r="B9" s="216" t="s">
        <v>510</v>
      </c>
      <c r="C9" s="125" t="s">
        <v>511</v>
      </c>
      <c r="D9" s="202">
        <v>245173</v>
      </c>
      <c r="E9" s="202">
        <v>299953</v>
      </c>
      <c r="F9" s="202">
        <v>362273</v>
      </c>
      <c r="G9" s="202">
        <v>469560</v>
      </c>
      <c r="H9" s="202">
        <v>585588</v>
      </c>
      <c r="I9" s="202">
        <v>703474</v>
      </c>
      <c r="J9" s="202">
        <v>886074</v>
      </c>
      <c r="K9" s="202">
        <v>1062352</v>
      </c>
      <c r="L9" s="202">
        <v>1044088</v>
      </c>
      <c r="M9" s="202">
        <v>1156962</v>
      </c>
      <c r="N9" s="202">
        <v>1138865</v>
      </c>
      <c r="O9" s="202">
        <v>1360475</v>
      </c>
      <c r="P9" s="202">
        <v>1385292</v>
      </c>
      <c r="Q9" s="202">
        <v>1038976</v>
      </c>
      <c r="R9" s="202">
        <v>1227227</v>
      </c>
    </row>
    <row r="10" spans="2:18" ht="33" customHeight="1" x14ac:dyDescent="0.25">
      <c r="B10" s="216" t="s">
        <v>514</v>
      </c>
      <c r="C10" s="125" t="s">
        <v>515</v>
      </c>
      <c r="D10" s="202">
        <v>166747</v>
      </c>
      <c r="E10" s="202">
        <v>222568</v>
      </c>
      <c r="F10" s="202">
        <v>268478</v>
      </c>
      <c r="G10" s="202">
        <v>346946</v>
      </c>
      <c r="H10" s="202">
        <v>395794</v>
      </c>
      <c r="I10" s="202">
        <v>479200</v>
      </c>
      <c r="J10" s="202">
        <v>553243</v>
      </c>
      <c r="K10" s="202">
        <v>678040</v>
      </c>
      <c r="L10" s="202">
        <v>721018</v>
      </c>
      <c r="M10" s="202">
        <v>730017</v>
      </c>
      <c r="N10" s="202">
        <v>887572</v>
      </c>
      <c r="O10" s="202">
        <v>1023780</v>
      </c>
      <c r="P10" s="202">
        <v>1018950</v>
      </c>
      <c r="Q10" s="202">
        <v>1065133</v>
      </c>
      <c r="R10" s="202">
        <v>1002323</v>
      </c>
    </row>
    <row r="11" spans="2:18" ht="33" customHeight="1" x14ac:dyDescent="0.25">
      <c r="B11" s="216" t="s">
        <v>516</v>
      </c>
      <c r="C11" s="125" t="s">
        <v>517</v>
      </c>
      <c r="D11" s="202">
        <v>134047</v>
      </c>
      <c r="E11" s="202">
        <v>168570</v>
      </c>
      <c r="F11" s="202">
        <v>209664</v>
      </c>
      <c r="G11" s="202">
        <v>291807</v>
      </c>
      <c r="H11" s="202">
        <v>372844</v>
      </c>
      <c r="I11" s="202">
        <v>471847</v>
      </c>
      <c r="J11" s="202">
        <v>591539</v>
      </c>
      <c r="K11" s="202">
        <v>759256</v>
      </c>
      <c r="L11" s="202">
        <v>735806</v>
      </c>
      <c r="M11" s="202">
        <v>730434</v>
      </c>
      <c r="N11" s="202">
        <v>746063</v>
      </c>
      <c r="O11" s="202">
        <v>862502</v>
      </c>
      <c r="P11" s="202">
        <v>795580</v>
      </c>
      <c r="Q11" s="202">
        <v>881732</v>
      </c>
      <c r="R11" s="202">
        <v>803800</v>
      </c>
    </row>
    <row r="12" spans="2:18" ht="33" customHeight="1" x14ac:dyDescent="0.25">
      <c r="B12" s="216" t="s">
        <v>523</v>
      </c>
      <c r="C12" s="125" t="s">
        <v>66</v>
      </c>
      <c r="D12" s="202">
        <v>195252</v>
      </c>
      <c r="E12" s="202">
        <v>214783</v>
      </c>
      <c r="F12" s="202">
        <v>205936</v>
      </c>
      <c r="G12" s="202">
        <v>234185</v>
      </c>
      <c r="H12" s="202">
        <v>287963</v>
      </c>
      <c r="I12" s="202">
        <v>295615</v>
      </c>
      <c r="J12" s="202">
        <v>296434</v>
      </c>
      <c r="K12" s="202">
        <v>269023</v>
      </c>
      <c r="L12" s="202">
        <v>256550</v>
      </c>
      <c r="M12" s="202">
        <v>239834</v>
      </c>
      <c r="N12" s="202">
        <v>255153</v>
      </c>
      <c r="O12" s="202">
        <v>259929</v>
      </c>
      <c r="P12" s="202">
        <v>217040</v>
      </c>
      <c r="Q12" s="202">
        <v>211646</v>
      </c>
      <c r="R12" s="202">
        <v>204009</v>
      </c>
    </row>
    <row r="13" spans="2:18" ht="33" customHeight="1" x14ac:dyDescent="0.25">
      <c r="B13" s="216" t="s">
        <v>524</v>
      </c>
      <c r="C13" s="125" t="s">
        <v>525</v>
      </c>
      <c r="D13" s="202">
        <v>19576</v>
      </c>
      <c r="E13" s="202">
        <v>24969</v>
      </c>
      <c r="F13" s="202">
        <v>28578</v>
      </c>
      <c r="G13" s="202">
        <v>40983</v>
      </c>
      <c r="H13" s="202">
        <v>51108</v>
      </c>
      <c r="I13" s="202">
        <v>69700</v>
      </c>
      <c r="J13" s="202">
        <v>82538</v>
      </c>
      <c r="K13" s="202">
        <v>95426</v>
      </c>
      <c r="L13" s="202">
        <v>98064</v>
      </c>
      <c r="M13" s="202">
        <v>102145</v>
      </c>
      <c r="N13" s="202">
        <v>89848</v>
      </c>
      <c r="O13" s="202">
        <v>97959</v>
      </c>
      <c r="P13" s="202">
        <v>96499</v>
      </c>
      <c r="Q13" s="202">
        <v>53035</v>
      </c>
      <c r="R13" s="202">
        <v>65131</v>
      </c>
    </row>
    <row r="14" spans="2:18" ht="33" customHeight="1" x14ac:dyDescent="0.25">
      <c r="B14" s="216" t="s">
        <v>518</v>
      </c>
      <c r="C14" s="125" t="s">
        <v>519</v>
      </c>
      <c r="D14" s="202">
        <v>2028</v>
      </c>
      <c r="E14" s="202">
        <v>2316</v>
      </c>
      <c r="F14" s="202">
        <v>4183</v>
      </c>
      <c r="G14" s="202">
        <v>9731</v>
      </c>
      <c r="H14" s="202">
        <v>16042</v>
      </c>
      <c r="I14" s="202">
        <v>24835</v>
      </c>
      <c r="J14" s="202">
        <v>35065</v>
      </c>
      <c r="K14" s="202">
        <v>53159</v>
      </c>
      <c r="L14" s="202">
        <v>55874</v>
      </c>
      <c r="M14" s="202">
        <v>59104</v>
      </c>
      <c r="N14" s="202">
        <v>42338</v>
      </c>
      <c r="O14" s="202">
        <v>63926</v>
      </c>
      <c r="P14" s="202">
        <v>69673</v>
      </c>
      <c r="Q14" s="202">
        <v>35250</v>
      </c>
      <c r="R14" s="202">
        <v>51440</v>
      </c>
    </row>
    <row r="15" spans="2:18" ht="33" customHeight="1" x14ac:dyDescent="0.25">
      <c r="B15" s="216" t="s">
        <v>435</v>
      </c>
      <c r="C15" s="125" t="s">
        <v>532</v>
      </c>
      <c r="D15" s="202">
        <v>6999</v>
      </c>
      <c r="E15" s="202">
        <v>8489</v>
      </c>
      <c r="F15" s="202">
        <v>9467</v>
      </c>
      <c r="G15" s="202">
        <v>13719</v>
      </c>
      <c r="H15" s="202">
        <v>20534</v>
      </c>
      <c r="I15" s="202">
        <v>24157</v>
      </c>
      <c r="J15" s="202">
        <v>30457</v>
      </c>
      <c r="K15" s="202">
        <v>29346</v>
      </c>
      <c r="L15" s="202">
        <v>40714</v>
      </c>
      <c r="M15" s="202">
        <v>54480</v>
      </c>
      <c r="N15" s="202">
        <v>73615</v>
      </c>
      <c r="O15" s="202">
        <v>48214</v>
      </c>
      <c r="P15" s="202">
        <v>44816</v>
      </c>
      <c r="Q15" s="202">
        <v>37601</v>
      </c>
      <c r="R15" s="202">
        <v>38580</v>
      </c>
    </row>
    <row r="16" spans="2:18" ht="33" customHeight="1" x14ac:dyDescent="0.25">
      <c r="B16" s="216" t="s">
        <v>444</v>
      </c>
      <c r="C16" s="125" t="s">
        <v>536</v>
      </c>
      <c r="D16" s="202">
        <v>3494</v>
      </c>
      <c r="E16" s="202">
        <v>4284</v>
      </c>
      <c r="F16" s="202">
        <v>5169</v>
      </c>
      <c r="G16" s="202">
        <v>6644</v>
      </c>
      <c r="H16" s="202">
        <v>8200</v>
      </c>
      <c r="I16" s="202">
        <v>9586</v>
      </c>
      <c r="J16" s="202">
        <v>11429</v>
      </c>
      <c r="K16" s="202">
        <v>13193</v>
      </c>
      <c r="L16" s="202">
        <v>13062</v>
      </c>
      <c r="M16" s="202">
        <v>13515</v>
      </c>
      <c r="N16" s="202">
        <v>15299</v>
      </c>
      <c r="O16" s="202">
        <v>18313</v>
      </c>
      <c r="P16" s="202">
        <v>16511</v>
      </c>
      <c r="Q16" s="202">
        <v>8053</v>
      </c>
      <c r="R16" s="202">
        <v>11361</v>
      </c>
    </row>
    <row r="17" spans="2:18" ht="33" customHeight="1" x14ac:dyDescent="0.25">
      <c r="B17" s="216" t="s">
        <v>520</v>
      </c>
      <c r="C17" s="125" t="s">
        <v>494</v>
      </c>
      <c r="D17" s="202">
        <v>13693</v>
      </c>
      <c r="E17" s="202">
        <v>26986</v>
      </c>
      <c r="F17" s="202">
        <v>32057</v>
      </c>
      <c r="G17" s="202">
        <v>37387</v>
      </c>
      <c r="H17" s="202">
        <v>45645</v>
      </c>
      <c r="I17" s="202">
        <v>50281</v>
      </c>
      <c r="J17" s="202">
        <v>96859</v>
      </c>
      <c r="K17" s="202">
        <v>62557</v>
      </c>
      <c r="L17" s="202">
        <v>38077</v>
      </c>
      <c r="M17" s="202">
        <v>18546</v>
      </c>
      <c r="N17" s="202">
        <v>16001</v>
      </c>
      <c r="O17" s="202">
        <v>16127</v>
      </c>
      <c r="P17" s="202">
        <v>15105</v>
      </c>
      <c r="Q17" s="202">
        <v>41894</v>
      </c>
      <c r="R17" s="202">
        <v>402329</v>
      </c>
    </row>
    <row r="18" spans="2:18" ht="33" customHeight="1" x14ac:dyDescent="0.25">
      <c r="B18" s="216" t="s">
        <v>537</v>
      </c>
      <c r="C18" s="125" t="s">
        <v>538</v>
      </c>
      <c r="D18" s="202">
        <v>0</v>
      </c>
      <c r="E18" s="202">
        <v>0</v>
      </c>
      <c r="F18" s="202">
        <v>0</v>
      </c>
      <c r="G18" s="202">
        <v>0</v>
      </c>
      <c r="H18" s="202">
        <v>0</v>
      </c>
      <c r="I18" s="202">
        <v>0</v>
      </c>
      <c r="J18" s="202">
        <v>0</v>
      </c>
      <c r="K18" s="202">
        <v>0</v>
      </c>
      <c r="L18" s="202">
        <v>0</v>
      </c>
      <c r="M18" s="202">
        <v>0</v>
      </c>
      <c r="N18" s="202">
        <v>0</v>
      </c>
      <c r="O18" s="202">
        <v>0</v>
      </c>
      <c r="P18" s="202">
        <v>0</v>
      </c>
      <c r="Q18" s="202">
        <v>0</v>
      </c>
      <c r="R18" s="202">
        <v>0</v>
      </c>
    </row>
    <row r="19" spans="2:18" ht="33" customHeight="1" x14ac:dyDescent="0.25">
      <c r="B19" s="216" t="s">
        <v>534</v>
      </c>
      <c r="C19" s="125" t="s">
        <v>535</v>
      </c>
      <c r="D19" s="202">
        <v>1601</v>
      </c>
      <c r="E19" s="202">
        <v>2050</v>
      </c>
      <c r="F19" s="202">
        <v>2086</v>
      </c>
      <c r="G19" s="202">
        <v>2606</v>
      </c>
      <c r="H19" s="202">
        <v>2372</v>
      </c>
      <c r="I19" s="202">
        <v>3273</v>
      </c>
      <c r="J19" s="202">
        <v>3334</v>
      </c>
      <c r="K19" s="202">
        <v>3037</v>
      </c>
      <c r="L19" s="202">
        <v>2257</v>
      </c>
      <c r="M19" s="202">
        <v>1978</v>
      </c>
      <c r="N19" s="202">
        <v>133</v>
      </c>
      <c r="O19" s="202">
        <v>4</v>
      </c>
      <c r="P19" s="202">
        <v>0</v>
      </c>
      <c r="Q19" s="202">
        <v>0</v>
      </c>
      <c r="R19" s="202">
        <v>0</v>
      </c>
    </row>
    <row r="20" spans="2:18" ht="33" customHeight="1" x14ac:dyDescent="0.25">
      <c r="B20" s="475" t="s">
        <v>448</v>
      </c>
      <c r="C20" s="475"/>
      <c r="D20" s="204">
        <v>1089158</v>
      </c>
      <c r="E20" s="204">
        <v>1345134</v>
      </c>
      <c r="F20" s="204">
        <v>1539978</v>
      </c>
      <c r="G20" s="204">
        <v>2037565</v>
      </c>
      <c r="H20" s="204">
        <v>2497077</v>
      </c>
      <c r="I20" s="204">
        <v>3097018</v>
      </c>
      <c r="J20" s="204">
        <v>3731655</v>
      </c>
      <c r="K20" s="204">
        <v>4281346</v>
      </c>
      <c r="L20" s="204">
        <v>4380156</v>
      </c>
      <c r="M20" s="204">
        <v>4534719</v>
      </c>
      <c r="N20" s="204">
        <v>4856273</v>
      </c>
      <c r="O20" s="204">
        <v>5380553</v>
      </c>
      <c r="P20" s="204">
        <v>5295582</v>
      </c>
      <c r="Q20" s="204">
        <v>5070455</v>
      </c>
      <c r="R20" s="204">
        <v>5637504</v>
      </c>
    </row>
    <row r="21" spans="2:18" ht="33" customHeight="1" x14ac:dyDescent="0.25">
      <c r="B21" s="280"/>
      <c r="C21" s="280"/>
      <c r="D21" s="280"/>
      <c r="E21" s="280"/>
      <c r="F21" s="280"/>
      <c r="G21" s="280"/>
      <c r="H21" s="280"/>
      <c r="I21" s="280"/>
      <c r="K21" s="199"/>
    </row>
    <row r="22" spans="2:18" ht="33" customHeight="1" x14ac:dyDescent="0.25">
      <c r="B22" s="21" t="s">
        <v>1</v>
      </c>
      <c r="C22" s="339"/>
      <c r="D22" s="339"/>
      <c r="E22" s="339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spans="2:18" ht="33" customHeight="1" x14ac:dyDescent="0.25">
      <c r="B23" s="196" t="s">
        <v>10</v>
      </c>
      <c r="C23" s="196" t="s">
        <v>7</v>
      </c>
      <c r="D23" s="32">
        <v>2007</v>
      </c>
      <c r="E23" s="32">
        <v>2008</v>
      </c>
      <c r="F23" s="32">
        <v>2009</v>
      </c>
      <c r="G23" s="32">
        <v>2010</v>
      </c>
      <c r="H23" s="32">
        <v>2011</v>
      </c>
      <c r="I23" s="32">
        <v>2012</v>
      </c>
      <c r="J23" s="32">
        <v>2013</v>
      </c>
      <c r="K23" s="32">
        <v>2014</v>
      </c>
      <c r="L23" s="32">
        <v>2015</v>
      </c>
      <c r="M23" s="32">
        <v>2016</v>
      </c>
      <c r="N23" s="32">
        <v>2017</v>
      </c>
      <c r="O23" s="32">
        <v>2018</v>
      </c>
      <c r="P23" s="32">
        <v>2019</v>
      </c>
      <c r="Q23" s="32">
        <v>2020</v>
      </c>
      <c r="R23" s="32">
        <v>2021</v>
      </c>
    </row>
    <row r="24" spans="2:18" ht="33" customHeight="1" x14ac:dyDescent="0.25">
      <c r="B24" s="216" t="s">
        <v>508</v>
      </c>
      <c r="C24" s="125" t="s">
        <v>509</v>
      </c>
      <c r="D24" s="202">
        <v>300548</v>
      </c>
      <c r="E24" s="202">
        <v>344305</v>
      </c>
      <c r="F24" s="202">
        <v>341379</v>
      </c>
      <c r="G24" s="202">
        <v>438628</v>
      </c>
      <c r="H24" s="202">
        <v>525237</v>
      </c>
      <c r="I24" s="202">
        <v>670849</v>
      </c>
      <c r="J24" s="202">
        <v>747438</v>
      </c>
      <c r="K24" s="202">
        <v>761348</v>
      </c>
      <c r="L24" s="202">
        <v>787479</v>
      </c>
      <c r="M24" s="202">
        <v>819771</v>
      </c>
      <c r="N24" s="202">
        <v>874169</v>
      </c>
      <c r="O24" s="202">
        <v>872919</v>
      </c>
      <c r="P24" s="202">
        <v>918783</v>
      </c>
      <c r="Q24" s="202">
        <v>907097</v>
      </c>
      <c r="R24" s="202">
        <v>1001917</v>
      </c>
    </row>
    <row r="25" spans="2:18" ht="33" customHeight="1" x14ac:dyDescent="0.25">
      <c r="B25" s="216" t="s">
        <v>510</v>
      </c>
      <c r="C25" s="125" t="s">
        <v>511</v>
      </c>
      <c r="D25" s="202">
        <v>245173</v>
      </c>
      <c r="E25" s="202">
        <v>288360</v>
      </c>
      <c r="F25" s="202">
        <v>343094</v>
      </c>
      <c r="G25" s="202">
        <v>428168</v>
      </c>
      <c r="H25" s="202">
        <v>510858</v>
      </c>
      <c r="I25" s="202">
        <v>590286</v>
      </c>
      <c r="J25" s="202">
        <v>692696</v>
      </c>
      <c r="K25" s="202">
        <v>801442</v>
      </c>
      <c r="L25" s="202">
        <v>800723</v>
      </c>
      <c r="M25" s="202">
        <v>832443</v>
      </c>
      <c r="N25" s="202">
        <v>750389</v>
      </c>
      <c r="O25" s="202">
        <v>812889</v>
      </c>
      <c r="P25" s="202">
        <v>869413</v>
      </c>
      <c r="Q25" s="202">
        <v>545625</v>
      </c>
      <c r="R25" s="202">
        <v>719596</v>
      </c>
    </row>
    <row r="26" spans="2:18" ht="33" customHeight="1" x14ac:dyDescent="0.25">
      <c r="B26" s="216" t="s">
        <v>514</v>
      </c>
      <c r="C26" s="125" t="s">
        <v>515</v>
      </c>
      <c r="D26" s="202">
        <v>166747</v>
      </c>
      <c r="E26" s="202">
        <v>213966</v>
      </c>
      <c r="F26" s="202">
        <v>254262</v>
      </c>
      <c r="G26" s="202">
        <v>315444</v>
      </c>
      <c r="H26" s="202">
        <v>344319</v>
      </c>
      <c r="I26" s="202">
        <v>401006</v>
      </c>
      <c r="J26" s="202">
        <v>431353</v>
      </c>
      <c r="K26" s="202">
        <v>510122</v>
      </c>
      <c r="L26" s="202">
        <v>514563</v>
      </c>
      <c r="M26" s="202">
        <v>486106</v>
      </c>
      <c r="N26" s="202">
        <v>513122</v>
      </c>
      <c r="O26" s="202">
        <v>545177</v>
      </c>
      <c r="P26" s="202">
        <v>553345</v>
      </c>
      <c r="Q26" s="202">
        <v>493112</v>
      </c>
      <c r="R26" s="202">
        <v>491644</v>
      </c>
    </row>
    <row r="27" spans="2:18" ht="33" customHeight="1" x14ac:dyDescent="0.25">
      <c r="B27" s="216" t="s">
        <v>516</v>
      </c>
      <c r="C27" s="125" t="s">
        <v>517</v>
      </c>
      <c r="D27" s="202">
        <v>134047</v>
      </c>
      <c r="E27" s="202">
        <v>162055</v>
      </c>
      <c r="F27" s="202">
        <v>198563</v>
      </c>
      <c r="G27" s="202">
        <v>266072</v>
      </c>
      <c r="H27" s="202">
        <v>325225</v>
      </c>
      <c r="I27" s="202">
        <v>395874</v>
      </c>
      <c r="J27" s="202">
        <v>462331</v>
      </c>
      <c r="K27" s="202">
        <v>572617</v>
      </c>
      <c r="L27" s="202">
        <v>564074</v>
      </c>
      <c r="M27" s="202">
        <v>532638</v>
      </c>
      <c r="N27" s="202">
        <v>538780</v>
      </c>
      <c r="O27" s="202">
        <v>570459</v>
      </c>
      <c r="P27" s="202">
        <v>551513</v>
      </c>
      <c r="Q27" s="202">
        <v>532533</v>
      </c>
      <c r="R27" s="202">
        <v>524108</v>
      </c>
    </row>
    <row r="28" spans="2:18" ht="33" customHeight="1" x14ac:dyDescent="0.25">
      <c r="B28" s="216" t="s">
        <v>523</v>
      </c>
      <c r="C28" s="125" t="s">
        <v>66</v>
      </c>
      <c r="D28" s="202">
        <v>195252</v>
      </c>
      <c r="E28" s="202">
        <v>208205</v>
      </c>
      <c r="F28" s="202">
        <v>193275</v>
      </c>
      <c r="G28" s="202">
        <v>211899</v>
      </c>
      <c r="H28" s="202">
        <v>252577</v>
      </c>
      <c r="I28" s="202">
        <v>248172</v>
      </c>
      <c r="J28" s="202">
        <v>238374</v>
      </c>
      <c r="K28" s="202">
        <v>208970</v>
      </c>
      <c r="L28" s="202">
        <v>193815</v>
      </c>
      <c r="M28" s="202">
        <v>176241</v>
      </c>
      <c r="N28" s="202">
        <v>183526</v>
      </c>
      <c r="O28" s="202">
        <v>184433</v>
      </c>
      <c r="P28" s="202">
        <v>151773</v>
      </c>
      <c r="Q28" s="202">
        <v>143990</v>
      </c>
      <c r="R28" s="202">
        <v>135593</v>
      </c>
    </row>
    <row r="29" spans="2:18" ht="33" customHeight="1" x14ac:dyDescent="0.25">
      <c r="B29" s="216" t="s">
        <v>524</v>
      </c>
      <c r="C29" s="125" t="s">
        <v>525</v>
      </c>
      <c r="D29" s="202">
        <v>19576</v>
      </c>
      <c r="E29" s="202">
        <v>23125</v>
      </c>
      <c r="F29" s="202">
        <v>24142</v>
      </c>
      <c r="G29" s="202">
        <v>31177</v>
      </c>
      <c r="H29" s="202">
        <v>37982</v>
      </c>
      <c r="I29" s="202">
        <v>49152</v>
      </c>
      <c r="J29" s="202">
        <v>54695</v>
      </c>
      <c r="K29" s="202">
        <v>58059</v>
      </c>
      <c r="L29" s="202">
        <v>55476</v>
      </c>
      <c r="M29" s="202">
        <v>56530</v>
      </c>
      <c r="N29" s="202">
        <v>49019</v>
      </c>
      <c r="O29" s="202">
        <v>51562</v>
      </c>
      <c r="P29" s="202">
        <v>51839</v>
      </c>
      <c r="Q29" s="202">
        <v>26907</v>
      </c>
      <c r="R29" s="202">
        <v>32890</v>
      </c>
    </row>
    <row r="30" spans="2:18" ht="33" customHeight="1" x14ac:dyDescent="0.25">
      <c r="B30" s="216" t="s">
        <v>518</v>
      </c>
      <c r="C30" s="125" t="s">
        <v>519</v>
      </c>
      <c r="D30" s="202">
        <v>2028</v>
      </c>
      <c r="E30" s="202">
        <v>2251</v>
      </c>
      <c r="F30" s="202">
        <v>3968</v>
      </c>
      <c r="G30" s="202">
        <v>8779</v>
      </c>
      <c r="H30" s="202">
        <v>13424</v>
      </c>
      <c r="I30" s="202">
        <v>19498</v>
      </c>
      <c r="J30" s="202">
        <v>27338</v>
      </c>
      <c r="K30" s="202">
        <v>40648</v>
      </c>
      <c r="L30" s="202">
        <v>41904</v>
      </c>
      <c r="M30" s="202">
        <v>44044</v>
      </c>
      <c r="N30" s="202">
        <v>31326</v>
      </c>
      <c r="O30" s="202">
        <v>47226</v>
      </c>
      <c r="P30" s="202">
        <v>50963</v>
      </c>
      <c r="Q30" s="202">
        <v>25381</v>
      </c>
      <c r="R30" s="202">
        <v>35950</v>
      </c>
    </row>
    <row r="31" spans="2:18" ht="33" customHeight="1" x14ac:dyDescent="0.25">
      <c r="B31" s="216" t="s">
        <v>435</v>
      </c>
      <c r="C31" s="125" t="s">
        <v>532</v>
      </c>
      <c r="D31" s="202">
        <v>6999</v>
      </c>
      <c r="E31" s="202">
        <v>8228</v>
      </c>
      <c r="F31" s="202">
        <v>8885</v>
      </c>
      <c r="G31" s="202">
        <v>12414</v>
      </c>
      <c r="H31" s="202">
        <v>18011</v>
      </c>
      <c r="I31" s="202">
        <v>20281</v>
      </c>
      <c r="J31" s="202">
        <v>24492</v>
      </c>
      <c r="K31" s="202">
        <v>22796</v>
      </c>
      <c r="L31" s="202">
        <v>30653</v>
      </c>
      <c r="M31" s="202">
        <v>39922</v>
      </c>
      <c r="N31" s="202">
        <v>52865</v>
      </c>
      <c r="O31" s="202">
        <v>34132</v>
      </c>
      <c r="P31" s="202">
        <v>31267</v>
      </c>
      <c r="Q31" s="202">
        <v>25515</v>
      </c>
      <c r="R31" s="202">
        <v>25580</v>
      </c>
    </row>
    <row r="32" spans="2:18" ht="33" customHeight="1" x14ac:dyDescent="0.25">
      <c r="B32" s="216" t="s">
        <v>520</v>
      </c>
      <c r="C32" s="125" t="s">
        <v>494</v>
      </c>
      <c r="D32" s="202">
        <v>13693</v>
      </c>
      <c r="E32" s="202">
        <v>26159</v>
      </c>
      <c r="F32" s="202">
        <v>30087</v>
      </c>
      <c r="G32" s="202">
        <v>33829</v>
      </c>
      <c r="H32" s="202">
        <v>40036</v>
      </c>
      <c r="I32" s="202">
        <v>42212</v>
      </c>
      <c r="J32" s="202">
        <v>77887</v>
      </c>
      <c r="K32" s="202">
        <v>48592</v>
      </c>
      <c r="L32" s="202">
        <v>28767</v>
      </c>
      <c r="M32" s="202">
        <v>13629</v>
      </c>
      <c r="N32" s="202">
        <v>11509</v>
      </c>
      <c r="O32" s="202">
        <v>11443</v>
      </c>
      <c r="P32" s="202">
        <v>10563</v>
      </c>
      <c r="Q32" s="202">
        <v>17696</v>
      </c>
      <c r="R32" s="202">
        <v>24959</v>
      </c>
    </row>
    <row r="33" spans="2:18" ht="33" customHeight="1" x14ac:dyDescent="0.25">
      <c r="B33" s="216" t="s">
        <v>444</v>
      </c>
      <c r="C33" s="125" t="s">
        <v>536</v>
      </c>
      <c r="D33" s="202">
        <v>3494</v>
      </c>
      <c r="E33" s="202">
        <v>4118</v>
      </c>
      <c r="F33" s="202">
        <v>4895</v>
      </c>
      <c r="G33" s="202">
        <v>6060</v>
      </c>
      <c r="H33" s="202">
        <v>7157</v>
      </c>
      <c r="I33" s="202">
        <v>8046</v>
      </c>
      <c r="J33" s="202">
        <v>8938</v>
      </c>
      <c r="K33" s="202">
        <v>9957</v>
      </c>
      <c r="L33" s="202">
        <v>9866</v>
      </c>
      <c r="M33" s="202">
        <v>9746</v>
      </c>
      <c r="N33" s="202">
        <v>10156</v>
      </c>
      <c r="O33" s="202">
        <v>11187</v>
      </c>
      <c r="P33" s="202">
        <v>10189</v>
      </c>
      <c r="Q33" s="202">
        <v>4283</v>
      </c>
      <c r="R33" s="202">
        <v>6734</v>
      </c>
    </row>
    <row r="34" spans="2:18" ht="33" customHeight="1" x14ac:dyDescent="0.25">
      <c r="B34" s="216" t="s">
        <v>537</v>
      </c>
      <c r="C34" s="125" t="s">
        <v>538</v>
      </c>
      <c r="D34" s="202">
        <v>0</v>
      </c>
      <c r="E34" s="202">
        <v>0</v>
      </c>
      <c r="F34" s="202">
        <v>0</v>
      </c>
      <c r="G34" s="202">
        <v>0</v>
      </c>
      <c r="H34" s="202">
        <v>0</v>
      </c>
      <c r="I34" s="202">
        <v>0</v>
      </c>
      <c r="J34" s="202">
        <v>0</v>
      </c>
      <c r="K34" s="202">
        <v>0</v>
      </c>
      <c r="L34" s="202">
        <v>0</v>
      </c>
      <c r="M34" s="202">
        <v>0</v>
      </c>
      <c r="N34" s="202">
        <v>0</v>
      </c>
      <c r="O34" s="202">
        <v>0</v>
      </c>
      <c r="P34" s="202">
        <v>0</v>
      </c>
      <c r="Q34" s="202">
        <v>0</v>
      </c>
      <c r="R34" s="202">
        <v>0</v>
      </c>
    </row>
    <row r="35" spans="2:18" ht="33" customHeight="1" x14ac:dyDescent="0.25">
      <c r="B35" s="216" t="s">
        <v>534</v>
      </c>
      <c r="C35" s="125" t="s">
        <v>535</v>
      </c>
      <c r="D35" s="202">
        <v>1601</v>
      </c>
      <c r="E35" s="202">
        <v>1987</v>
      </c>
      <c r="F35" s="202">
        <v>1958</v>
      </c>
      <c r="G35" s="202">
        <v>2358</v>
      </c>
      <c r="H35" s="202">
        <v>2081</v>
      </c>
      <c r="I35" s="202">
        <v>2748</v>
      </c>
      <c r="J35" s="202">
        <v>2681</v>
      </c>
      <c r="K35" s="202">
        <v>2359</v>
      </c>
      <c r="L35" s="202">
        <v>1666</v>
      </c>
      <c r="M35" s="202">
        <v>1395</v>
      </c>
      <c r="N35" s="202">
        <v>93</v>
      </c>
      <c r="O35" s="202">
        <v>3</v>
      </c>
      <c r="P35" s="202">
        <v>0</v>
      </c>
      <c r="Q35" s="202">
        <v>0</v>
      </c>
      <c r="R35" s="202">
        <v>0</v>
      </c>
    </row>
    <row r="36" spans="2:18" ht="33" customHeight="1" x14ac:dyDescent="0.25">
      <c r="B36" s="475" t="s">
        <v>448</v>
      </c>
      <c r="C36" s="475"/>
      <c r="D36" s="204">
        <v>1089158</v>
      </c>
      <c r="E36" s="204">
        <v>1282759</v>
      </c>
      <c r="F36" s="204">
        <v>1404508</v>
      </c>
      <c r="G36" s="204">
        <v>1754828</v>
      </c>
      <c r="H36" s="204">
        <v>2076907</v>
      </c>
      <c r="I36" s="204">
        <v>2448124</v>
      </c>
      <c r="J36" s="204">
        <v>2768223</v>
      </c>
      <c r="K36" s="204">
        <v>3036910</v>
      </c>
      <c r="L36" s="204">
        <v>3028986</v>
      </c>
      <c r="M36" s="204">
        <v>3012465</v>
      </c>
      <c r="N36" s="204">
        <v>3014954</v>
      </c>
      <c r="O36" s="204">
        <v>3141430</v>
      </c>
      <c r="P36" s="204">
        <v>3199648</v>
      </c>
      <c r="Q36" s="204">
        <v>2722139</v>
      </c>
      <c r="R36" s="204">
        <v>2998971</v>
      </c>
    </row>
    <row r="37" spans="2:18" ht="33" customHeight="1" x14ac:dyDescent="0.25">
      <c r="B37" s="340"/>
      <c r="C37" s="340"/>
      <c r="D37" s="207"/>
      <c r="E37" s="207"/>
      <c r="F37" s="207"/>
      <c r="G37" s="207"/>
      <c r="H37" s="207"/>
      <c r="I37" s="207"/>
      <c r="J37" s="207"/>
      <c r="K37" s="207"/>
      <c r="L37" s="207"/>
      <c r="M37" s="207"/>
      <c r="N37" s="207"/>
      <c r="O37" s="207"/>
      <c r="P37" s="207"/>
      <c r="Q37" s="207"/>
      <c r="R37" s="207"/>
    </row>
    <row r="38" spans="2:18" ht="33" customHeight="1" x14ac:dyDescent="0.25">
      <c r="B38" s="312" t="s">
        <v>282</v>
      </c>
      <c r="C38" s="146"/>
      <c r="D38" s="146"/>
      <c r="E38" s="146"/>
      <c r="F38" s="146"/>
      <c r="G38" s="146"/>
      <c r="H38" s="146"/>
      <c r="I38" s="281"/>
      <c r="J38" s="279"/>
    </row>
    <row r="39" spans="2:18" ht="33" customHeight="1" x14ac:dyDescent="0.25">
      <c r="B39" s="340"/>
      <c r="C39" s="340"/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07"/>
      <c r="O39" s="207"/>
      <c r="P39" s="207"/>
      <c r="Q39" s="207"/>
      <c r="R39" s="207"/>
    </row>
    <row r="40" spans="2:18" ht="33" customHeight="1" x14ac:dyDescent="0.25">
      <c r="B40" s="340"/>
      <c r="C40" s="340"/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7"/>
    </row>
    <row r="41" spans="2:18" ht="33" customHeight="1" x14ac:dyDescent="0.25">
      <c r="B41" s="340"/>
      <c r="C41" s="340"/>
      <c r="D41" s="207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</row>
    <row r="42" spans="2:18" ht="33" customHeight="1" x14ac:dyDescent="0.25">
      <c r="B42" s="340"/>
      <c r="C42" s="340"/>
      <c r="D42" s="207"/>
      <c r="E42" s="207"/>
      <c r="F42" s="207"/>
      <c r="G42" s="207"/>
      <c r="H42" s="207"/>
      <c r="I42" s="207"/>
      <c r="J42" s="207"/>
      <c r="K42" s="207"/>
      <c r="L42" s="207"/>
      <c r="M42" s="207"/>
      <c r="N42" s="207"/>
      <c r="O42" s="207"/>
      <c r="P42" s="207"/>
      <c r="Q42" s="207"/>
      <c r="R42" s="207"/>
    </row>
    <row r="43" spans="2:18" ht="33" customHeight="1" x14ac:dyDescent="0.25">
      <c r="B43" s="340"/>
      <c r="C43" s="340"/>
      <c r="D43" s="207"/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07"/>
      <c r="P43" s="207"/>
      <c r="Q43" s="207"/>
      <c r="R43" s="207"/>
    </row>
    <row r="44" spans="2:18" ht="33" customHeight="1" x14ac:dyDescent="0.25">
      <c r="B44" s="340"/>
      <c r="C44" s="340"/>
      <c r="D44" s="207"/>
      <c r="E44" s="207"/>
      <c r="F44" s="207"/>
      <c r="G44" s="207"/>
      <c r="H44" s="207"/>
      <c r="I44" s="207"/>
      <c r="J44" s="207"/>
      <c r="K44" s="207"/>
      <c r="L44" s="207"/>
      <c r="M44" s="207"/>
      <c r="N44" s="207"/>
      <c r="O44" s="207"/>
      <c r="P44" s="207"/>
      <c r="Q44" s="207"/>
      <c r="R44" s="207"/>
    </row>
    <row r="45" spans="2:18" ht="33" customHeight="1" x14ac:dyDescent="0.25">
      <c r="B45" s="340"/>
      <c r="C45" s="340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  <c r="O45" s="207"/>
      <c r="P45" s="207"/>
      <c r="Q45" s="207"/>
      <c r="R45" s="207"/>
    </row>
    <row r="46" spans="2:18" ht="33" customHeight="1" x14ac:dyDescent="0.25">
      <c r="B46" s="340"/>
      <c r="C46" s="340"/>
      <c r="D46" s="207"/>
      <c r="E46" s="207"/>
      <c r="F46" s="207"/>
      <c r="G46" s="207"/>
      <c r="H46" s="207"/>
      <c r="I46" s="207"/>
      <c r="J46" s="207"/>
      <c r="K46" s="207"/>
      <c r="L46" s="207"/>
      <c r="M46" s="207"/>
      <c r="N46" s="207"/>
      <c r="O46" s="207"/>
      <c r="P46" s="207"/>
      <c r="Q46" s="207"/>
      <c r="R46" s="207"/>
    </row>
    <row r="47" spans="2:18" ht="33" customHeight="1" x14ac:dyDescent="0.25">
      <c r="B47" s="340"/>
      <c r="C47" s="340"/>
      <c r="D47" s="207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</row>
    <row r="48" spans="2:18" ht="33" customHeight="1" x14ac:dyDescent="0.25">
      <c r="B48" s="340"/>
      <c r="C48" s="340"/>
      <c r="D48" s="207"/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7"/>
    </row>
    <row r="49" spans="2:18" ht="33" customHeight="1" x14ac:dyDescent="0.25">
      <c r="B49" s="340"/>
      <c r="C49" s="340"/>
      <c r="D49" s="207"/>
      <c r="E49" s="207"/>
      <c r="F49" s="207"/>
      <c r="G49" s="207"/>
      <c r="H49" s="207"/>
      <c r="I49" s="207"/>
      <c r="J49" s="207"/>
      <c r="K49" s="207"/>
      <c r="L49" s="207"/>
      <c r="M49" s="207"/>
      <c r="N49" s="207"/>
      <c r="O49" s="207"/>
      <c r="P49" s="207"/>
      <c r="Q49" s="207"/>
      <c r="R49" s="207"/>
    </row>
    <row r="50" spans="2:18" ht="33" customHeight="1" x14ac:dyDescent="0.25">
      <c r="B50" s="340"/>
      <c r="C50" s="340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</row>
    <row r="51" spans="2:18" ht="33" customHeight="1" x14ac:dyDescent="0.25">
      <c r="B51" s="340"/>
      <c r="C51" s="340"/>
      <c r="D51" s="207"/>
      <c r="E51" s="207"/>
      <c r="F51" s="207"/>
      <c r="G51" s="207"/>
      <c r="H51" s="207"/>
      <c r="I51" s="207"/>
      <c r="J51" s="207"/>
      <c r="K51" s="207"/>
      <c r="L51" s="207"/>
      <c r="M51" s="207"/>
      <c r="N51" s="207"/>
      <c r="O51" s="207"/>
      <c r="P51" s="207"/>
      <c r="Q51" s="207"/>
      <c r="R51" s="207"/>
    </row>
    <row r="52" spans="2:18" ht="33" customHeight="1" x14ac:dyDescent="0.25">
      <c r="B52" s="312" t="s">
        <v>282</v>
      </c>
      <c r="C52" s="146"/>
      <c r="D52" s="146"/>
      <c r="E52" s="146"/>
      <c r="F52" s="146"/>
      <c r="G52" s="146"/>
      <c r="H52" s="146"/>
      <c r="I52" s="281"/>
      <c r="J52" s="279"/>
    </row>
    <row r="53" spans="2:18" ht="33" customHeight="1" x14ac:dyDescent="0.25">
      <c r="B53" s="280"/>
      <c r="C53" s="280"/>
      <c r="D53" s="280"/>
      <c r="E53" s="280"/>
      <c r="F53" s="280"/>
      <c r="G53" s="280"/>
      <c r="H53" s="280"/>
      <c r="I53" s="281"/>
      <c r="J53" s="279"/>
    </row>
    <row r="54" spans="2:18" ht="33" customHeight="1" x14ac:dyDescent="0.25">
      <c r="B54" s="280"/>
      <c r="C54" s="280"/>
      <c r="D54" s="280"/>
      <c r="E54" s="280"/>
      <c r="F54" s="280"/>
      <c r="G54" s="280"/>
      <c r="H54" s="280"/>
      <c r="I54" s="281"/>
      <c r="J54" s="279"/>
    </row>
    <row r="55" spans="2:18" ht="33" customHeight="1" x14ac:dyDescent="0.25">
      <c r="B55" s="280"/>
      <c r="C55" s="280"/>
      <c r="D55" s="280"/>
      <c r="E55" s="280"/>
      <c r="F55" s="280"/>
      <c r="G55" s="280"/>
      <c r="H55" s="280"/>
      <c r="I55" s="281"/>
      <c r="J55" s="279"/>
    </row>
    <row r="56" spans="2:18" ht="33" customHeight="1" x14ac:dyDescent="0.25">
      <c r="D56" s="281"/>
      <c r="E56" s="281"/>
      <c r="F56" s="281"/>
      <c r="G56" s="281"/>
      <c r="H56" s="281"/>
      <c r="I56" s="281"/>
      <c r="J56" s="279"/>
    </row>
    <row r="57" spans="2:18" ht="33" customHeight="1" x14ac:dyDescent="0.25">
      <c r="D57" s="281"/>
      <c r="E57" s="281"/>
      <c r="F57" s="281"/>
      <c r="G57" s="281"/>
      <c r="H57" s="281"/>
      <c r="I57" s="281"/>
      <c r="J57" s="279"/>
    </row>
    <row r="58" spans="2:18" ht="33" customHeight="1" x14ac:dyDescent="0.25">
      <c r="D58" s="281"/>
      <c r="E58" s="281"/>
      <c r="F58" s="281"/>
      <c r="G58" s="281"/>
      <c r="H58" s="281"/>
      <c r="I58" s="281"/>
      <c r="J58" s="279"/>
    </row>
    <row r="59" spans="2:18" ht="33" customHeight="1" x14ac:dyDescent="0.25">
      <c r="D59" s="281"/>
      <c r="E59" s="281"/>
      <c r="F59" s="281"/>
      <c r="G59" s="281"/>
      <c r="H59" s="281"/>
      <c r="I59" s="281"/>
      <c r="J59" s="279"/>
    </row>
    <row r="60" spans="2:18" ht="33" customHeight="1" x14ac:dyDescent="0.25">
      <c r="D60" s="281"/>
      <c r="E60" s="281"/>
      <c r="F60" s="281"/>
      <c r="G60" s="281"/>
      <c r="H60" s="281"/>
      <c r="I60" s="281"/>
      <c r="J60" s="279"/>
    </row>
    <row r="61" spans="2:18" ht="33" customHeight="1" x14ac:dyDescent="0.25">
      <c r="D61" s="281"/>
      <c r="E61" s="281"/>
      <c r="F61" s="281"/>
      <c r="G61" s="281"/>
      <c r="H61" s="281"/>
      <c r="I61" s="281"/>
      <c r="J61" s="279"/>
    </row>
    <row r="62" spans="2:18" ht="33" customHeight="1" x14ac:dyDescent="0.25">
      <c r="D62" s="281"/>
      <c r="E62" s="281"/>
      <c r="F62" s="281"/>
      <c r="G62" s="281"/>
      <c r="H62" s="281"/>
      <c r="I62" s="281"/>
      <c r="J62" s="279"/>
    </row>
    <row r="63" spans="2:18" ht="33" customHeight="1" x14ac:dyDescent="0.25">
      <c r="D63" s="281"/>
      <c r="E63" s="281"/>
      <c r="F63" s="281"/>
      <c r="G63" s="281"/>
      <c r="H63" s="281"/>
      <c r="I63" s="281"/>
      <c r="J63" s="279"/>
    </row>
    <row r="64" spans="2:18" ht="33" customHeight="1" x14ac:dyDescent="0.25">
      <c r="D64" s="281"/>
      <c r="E64" s="281"/>
      <c r="F64" s="281"/>
      <c r="G64" s="281"/>
      <c r="H64" s="281"/>
      <c r="I64" s="281"/>
      <c r="J64" s="279"/>
    </row>
    <row r="65" spans="2:10" ht="33" customHeight="1" x14ac:dyDescent="0.3">
      <c r="B65" s="106" t="s">
        <v>205</v>
      </c>
      <c r="D65" s="281"/>
      <c r="E65" s="281"/>
      <c r="F65" s="281"/>
      <c r="G65" s="281"/>
      <c r="H65" s="281"/>
      <c r="I65" s="281"/>
      <c r="J65" s="279"/>
    </row>
    <row r="66" spans="2:10" ht="14.25" customHeight="1" x14ac:dyDescent="0.3">
      <c r="B66" s="106" t="s">
        <v>15</v>
      </c>
      <c r="D66" s="281"/>
      <c r="E66" s="281"/>
      <c r="F66" s="281"/>
      <c r="G66" s="281"/>
      <c r="H66" s="281"/>
      <c r="I66" s="281"/>
      <c r="J66" s="279"/>
    </row>
    <row r="67" spans="2:10" ht="16.5" customHeight="1" x14ac:dyDescent="0.25">
      <c r="B67" s="19"/>
      <c r="D67" s="281"/>
      <c r="E67" s="281"/>
      <c r="F67" s="281"/>
      <c r="G67" s="281"/>
      <c r="H67" s="281"/>
      <c r="I67" s="281"/>
      <c r="J67" s="279"/>
    </row>
  </sheetData>
  <mergeCells count="4">
    <mergeCell ref="B36:C36"/>
    <mergeCell ref="B4:R4"/>
    <mergeCell ref="B3:R3"/>
    <mergeCell ref="B20:C20"/>
  </mergeCells>
  <hyperlinks>
    <hyperlink ref="B2" location="Indice!A1" display="Índice"/>
    <hyperlink ref="R2" location="'2.1.20'!A1" display="Siguiente"/>
    <hyperlink ref="Q2" location="'2.1.18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91"/>
  <sheetViews>
    <sheetView showGridLines="0" zoomScale="70" zoomScaleNormal="70" zoomScaleSheetLayoutView="55" workbookViewId="0">
      <pane ySplit="5" topLeftCell="A6" activePane="bottomLeft" state="frozen"/>
      <selection activeCell="B14" sqref="B14:Q16"/>
      <selection pane="bottomLeft" activeCell="G2" sqref="G2"/>
    </sheetView>
  </sheetViews>
  <sheetFormatPr baseColWidth="10" defaultRowHeight="15" x14ac:dyDescent="0.25"/>
  <cols>
    <col min="1" max="1" width="5" customWidth="1"/>
    <col min="2" max="2" width="15.7109375" customWidth="1"/>
    <col min="3" max="3" width="83.7109375" customWidth="1"/>
    <col min="4" max="7" width="15.85546875" customWidth="1"/>
    <col min="8" max="12" width="15.7109375" customWidth="1"/>
  </cols>
  <sheetData>
    <row r="1" spans="2:11" ht="78" customHeight="1" x14ac:dyDescent="0.25"/>
    <row r="2" spans="2:11" ht="33" customHeight="1" x14ac:dyDescent="0.25">
      <c r="B2" s="52" t="s">
        <v>3</v>
      </c>
      <c r="F2" s="39" t="s">
        <v>279</v>
      </c>
      <c r="G2" s="39" t="s">
        <v>280</v>
      </c>
    </row>
    <row r="3" spans="2:11" ht="33" customHeight="1" x14ac:dyDescent="0.25">
      <c r="B3" s="448" t="s">
        <v>163</v>
      </c>
      <c r="C3" s="448"/>
      <c r="D3" s="448"/>
      <c r="E3" s="448"/>
      <c r="F3" s="448"/>
      <c r="G3" s="448"/>
    </row>
    <row r="4" spans="2:11" ht="33" customHeight="1" x14ac:dyDescent="0.25">
      <c r="B4" s="450" t="s">
        <v>261</v>
      </c>
      <c r="C4" s="450"/>
      <c r="D4" s="450"/>
      <c r="E4" s="450"/>
      <c r="F4" s="450"/>
      <c r="G4" s="450"/>
      <c r="H4" s="359"/>
      <c r="I4" s="280"/>
    </row>
    <row r="5" spans="2:11" ht="33" customHeight="1" x14ac:dyDescent="0.25">
      <c r="B5" s="280"/>
      <c r="C5" s="280"/>
      <c r="D5" s="280"/>
      <c r="E5" s="280"/>
      <c r="F5" s="280"/>
      <c r="G5" s="280"/>
      <c r="H5" s="280"/>
      <c r="I5" s="280"/>
      <c r="K5" s="199"/>
    </row>
    <row r="6" spans="2:11" ht="33" customHeight="1" x14ac:dyDescent="0.25">
      <c r="B6" s="21" t="s">
        <v>0</v>
      </c>
      <c r="C6" s="22"/>
      <c r="D6" s="22"/>
      <c r="E6" s="22"/>
      <c r="H6" s="280"/>
      <c r="I6" s="280"/>
      <c r="K6" s="199"/>
    </row>
    <row r="7" spans="2:11" ht="33" customHeight="1" x14ac:dyDescent="0.25">
      <c r="B7" s="196" t="s">
        <v>10</v>
      </c>
      <c r="C7" s="196" t="s">
        <v>7</v>
      </c>
      <c r="D7" s="32">
        <v>2019</v>
      </c>
      <c r="E7" s="32">
        <v>2021</v>
      </c>
      <c r="F7" s="32" t="s">
        <v>238</v>
      </c>
      <c r="G7" s="32" t="s">
        <v>207</v>
      </c>
      <c r="H7" s="280"/>
      <c r="I7" s="280"/>
      <c r="K7" s="199"/>
    </row>
    <row r="8" spans="2:11" ht="33" customHeight="1" x14ac:dyDescent="0.25">
      <c r="B8" s="216" t="s">
        <v>508</v>
      </c>
      <c r="C8" s="125" t="s">
        <v>509</v>
      </c>
      <c r="D8" s="202">
        <v>1636116</v>
      </c>
      <c r="E8" s="202">
        <v>1831304</v>
      </c>
      <c r="F8" s="95">
        <v>0.30895867536372801</v>
      </c>
      <c r="G8" s="95">
        <v>0.32484305110914302</v>
      </c>
      <c r="H8" s="280"/>
      <c r="I8" s="280"/>
      <c r="K8" s="199"/>
    </row>
    <row r="9" spans="2:11" ht="33" customHeight="1" x14ac:dyDescent="0.25">
      <c r="B9" s="216" t="s">
        <v>510</v>
      </c>
      <c r="C9" s="125" t="s">
        <v>511</v>
      </c>
      <c r="D9" s="202">
        <v>1385292</v>
      </c>
      <c r="E9" s="202">
        <v>1227227</v>
      </c>
      <c r="F9" s="95">
        <v>0.26159390979121799</v>
      </c>
      <c r="G9" s="95">
        <v>0.21768977902277301</v>
      </c>
      <c r="H9" s="280"/>
      <c r="I9" s="280"/>
      <c r="K9" s="199"/>
    </row>
    <row r="10" spans="2:11" ht="33" customHeight="1" x14ac:dyDescent="0.25">
      <c r="B10" s="216" t="s">
        <v>514</v>
      </c>
      <c r="C10" s="125" t="s">
        <v>515</v>
      </c>
      <c r="D10" s="202">
        <v>1018950</v>
      </c>
      <c r="E10" s="202">
        <v>1002323</v>
      </c>
      <c r="F10" s="95">
        <v>0.192415111313544</v>
      </c>
      <c r="G10" s="95">
        <v>0.17779552794995801</v>
      </c>
      <c r="H10" s="280"/>
      <c r="I10" s="280"/>
      <c r="K10" s="199"/>
    </row>
    <row r="11" spans="2:11" ht="33" customHeight="1" x14ac:dyDescent="0.25">
      <c r="B11" s="216" t="s">
        <v>516</v>
      </c>
      <c r="C11" s="125" t="s">
        <v>517</v>
      </c>
      <c r="D11" s="202">
        <v>795580</v>
      </c>
      <c r="E11" s="202">
        <v>803800</v>
      </c>
      <c r="F11" s="95">
        <v>0.150234667313243</v>
      </c>
      <c r="G11" s="95">
        <v>0.14258083009785899</v>
      </c>
      <c r="H11" s="280"/>
      <c r="I11" s="280"/>
      <c r="K11" s="199"/>
    </row>
    <row r="12" spans="2:11" ht="33" customHeight="1" x14ac:dyDescent="0.25">
      <c r="B12" s="216" t="s">
        <v>520</v>
      </c>
      <c r="C12" s="125" t="s">
        <v>494</v>
      </c>
      <c r="D12" s="202">
        <v>15105</v>
      </c>
      <c r="E12" s="202">
        <v>402329</v>
      </c>
      <c r="F12" s="95">
        <v>2.8523776989951202E-3</v>
      </c>
      <c r="G12" s="95">
        <v>7.1366512555911296E-2</v>
      </c>
      <c r="H12" s="280"/>
      <c r="I12" s="280"/>
      <c r="K12" s="199"/>
    </row>
    <row r="13" spans="2:11" ht="33" customHeight="1" x14ac:dyDescent="0.25">
      <c r="B13" s="216" t="s">
        <v>523</v>
      </c>
      <c r="C13" s="125" t="s">
        <v>66</v>
      </c>
      <c r="D13" s="202">
        <v>217040</v>
      </c>
      <c r="E13" s="202">
        <v>204009</v>
      </c>
      <c r="F13" s="95">
        <v>4.09851079635817E-2</v>
      </c>
      <c r="G13" s="95">
        <v>3.6187823547442301E-2</v>
      </c>
      <c r="H13" s="280"/>
      <c r="I13" s="280"/>
      <c r="K13" s="199"/>
    </row>
    <row r="14" spans="2:11" ht="33" customHeight="1" x14ac:dyDescent="0.25">
      <c r="B14" s="216" t="s">
        <v>524</v>
      </c>
      <c r="C14" s="125" t="s">
        <v>525</v>
      </c>
      <c r="D14" s="202">
        <v>96499</v>
      </c>
      <c r="E14" s="202">
        <v>65131</v>
      </c>
      <c r="F14" s="95">
        <v>1.8222548531964901E-2</v>
      </c>
      <c r="G14" s="95">
        <v>1.15531625343414E-2</v>
      </c>
      <c r="H14" s="280"/>
      <c r="I14" s="280"/>
      <c r="K14" s="199"/>
    </row>
    <row r="15" spans="2:11" ht="33" customHeight="1" x14ac:dyDescent="0.25">
      <c r="B15" s="216" t="s">
        <v>518</v>
      </c>
      <c r="C15" s="125" t="s">
        <v>519</v>
      </c>
      <c r="D15" s="202">
        <v>69673</v>
      </c>
      <c r="E15" s="202">
        <v>51440</v>
      </c>
      <c r="F15" s="95">
        <v>1.3156816380144799E-2</v>
      </c>
      <c r="G15" s="95">
        <v>9.1246054991712608E-3</v>
      </c>
      <c r="H15" s="280"/>
      <c r="I15" s="280"/>
      <c r="K15" s="199"/>
    </row>
    <row r="16" spans="2:11" ht="33" customHeight="1" x14ac:dyDescent="0.25">
      <c r="B16" s="216" t="s">
        <v>435</v>
      </c>
      <c r="C16" s="125" t="s">
        <v>532</v>
      </c>
      <c r="D16" s="202">
        <v>44816</v>
      </c>
      <c r="E16" s="202">
        <v>38580</v>
      </c>
      <c r="F16" s="95">
        <v>8.4629036053072201E-3</v>
      </c>
      <c r="G16" s="95">
        <v>6.8434541243784499E-3</v>
      </c>
      <c r="H16" s="280"/>
      <c r="I16" s="280"/>
      <c r="K16" s="199"/>
    </row>
    <row r="17" spans="2:11" ht="33" customHeight="1" x14ac:dyDescent="0.25">
      <c r="B17" s="216" t="s">
        <v>444</v>
      </c>
      <c r="C17" s="125" t="s">
        <v>536</v>
      </c>
      <c r="D17" s="202">
        <v>16511</v>
      </c>
      <c r="E17" s="202">
        <v>11361</v>
      </c>
      <c r="F17" s="95">
        <v>3.11788203827266E-3</v>
      </c>
      <c r="G17" s="95">
        <v>2.0152535590218699E-3</v>
      </c>
      <c r="H17" s="280"/>
      <c r="I17" s="280"/>
      <c r="K17" s="199"/>
    </row>
    <row r="18" spans="2:11" ht="33" customHeight="1" x14ac:dyDescent="0.25">
      <c r="B18" s="216" t="s">
        <v>537</v>
      </c>
      <c r="C18" s="125" t="s">
        <v>538</v>
      </c>
      <c r="D18" s="202">
        <v>0</v>
      </c>
      <c r="E18" s="202">
        <v>0</v>
      </c>
      <c r="F18" s="95">
        <v>0</v>
      </c>
      <c r="G18" s="95">
        <v>0</v>
      </c>
      <c r="H18" s="280"/>
      <c r="I18" s="280"/>
      <c r="K18" s="199"/>
    </row>
    <row r="19" spans="2:11" ht="33" customHeight="1" x14ac:dyDescent="0.25">
      <c r="B19" s="216" t="s">
        <v>534</v>
      </c>
      <c r="C19" s="125" t="s">
        <v>535</v>
      </c>
      <c r="D19" s="202">
        <v>0</v>
      </c>
      <c r="E19" s="202">
        <v>0</v>
      </c>
      <c r="F19" s="95">
        <v>0</v>
      </c>
      <c r="G19" s="95">
        <v>0</v>
      </c>
      <c r="H19" s="280"/>
      <c r="I19" s="280"/>
      <c r="K19" s="199"/>
    </row>
    <row r="20" spans="2:11" ht="33" customHeight="1" x14ac:dyDescent="0.25">
      <c r="B20" s="475" t="s">
        <v>448</v>
      </c>
      <c r="C20" s="475"/>
      <c r="D20" s="376">
        <v>5295582</v>
      </c>
      <c r="E20" s="376">
        <v>5637504</v>
      </c>
      <c r="F20" s="115">
        <v>1</v>
      </c>
      <c r="G20" s="115">
        <v>1</v>
      </c>
      <c r="H20" s="280"/>
      <c r="I20" s="280"/>
      <c r="K20" s="199"/>
    </row>
    <row r="21" spans="2:11" ht="33" customHeight="1" x14ac:dyDescent="0.25">
      <c r="B21" s="280"/>
      <c r="C21" s="280"/>
      <c r="D21" s="280"/>
      <c r="E21" s="280"/>
      <c r="F21" s="280"/>
      <c r="G21" s="280"/>
      <c r="H21" s="280"/>
      <c r="I21" s="280"/>
      <c r="K21" s="199"/>
    </row>
    <row r="22" spans="2:11" ht="33" customHeight="1" x14ac:dyDescent="0.25">
      <c r="B22" s="21" t="s">
        <v>1</v>
      </c>
      <c r="C22" s="22"/>
      <c r="D22" s="22"/>
      <c r="E22" s="22"/>
    </row>
    <row r="23" spans="2:11" ht="33" customHeight="1" x14ac:dyDescent="0.25">
      <c r="B23" s="196" t="s">
        <v>10</v>
      </c>
      <c r="C23" s="196" t="s">
        <v>7</v>
      </c>
      <c r="D23" s="32">
        <v>2019</v>
      </c>
      <c r="E23" s="32">
        <v>2021</v>
      </c>
      <c r="F23" s="32" t="s">
        <v>238</v>
      </c>
      <c r="G23" s="32" t="s">
        <v>207</v>
      </c>
    </row>
    <row r="24" spans="2:11" ht="33" customHeight="1" x14ac:dyDescent="0.25">
      <c r="B24" s="216" t="s">
        <v>508</v>
      </c>
      <c r="C24" s="125" t="s">
        <v>509</v>
      </c>
      <c r="D24" s="202">
        <v>918783</v>
      </c>
      <c r="E24" s="202">
        <v>1001917</v>
      </c>
      <c r="F24" s="95">
        <v>0.28715127414015501</v>
      </c>
      <c r="G24" s="95">
        <v>0.33408692514865901</v>
      </c>
    </row>
    <row r="25" spans="2:11" ht="33" customHeight="1" x14ac:dyDescent="0.25">
      <c r="B25" s="216" t="s">
        <v>510</v>
      </c>
      <c r="C25" s="125" t="s">
        <v>511</v>
      </c>
      <c r="D25" s="202">
        <v>869413</v>
      </c>
      <c r="E25" s="202">
        <v>719596</v>
      </c>
      <c r="F25" s="95">
        <v>0.27172145185970498</v>
      </c>
      <c r="G25" s="95">
        <v>0.23994763537226599</v>
      </c>
    </row>
    <row r="26" spans="2:11" ht="33" customHeight="1" x14ac:dyDescent="0.25">
      <c r="B26" s="216" t="s">
        <v>516</v>
      </c>
      <c r="C26" s="125" t="s">
        <v>517</v>
      </c>
      <c r="D26" s="202">
        <v>551513</v>
      </c>
      <c r="E26" s="202">
        <v>524108</v>
      </c>
      <c r="F26" s="95">
        <v>0.17236677284501301</v>
      </c>
      <c r="G26" s="95">
        <v>0.17476261024198</v>
      </c>
    </row>
    <row r="27" spans="2:11" ht="33" customHeight="1" x14ac:dyDescent="0.25">
      <c r="B27" s="216" t="s">
        <v>514</v>
      </c>
      <c r="C27" s="125" t="s">
        <v>515</v>
      </c>
      <c r="D27" s="202">
        <v>553345</v>
      </c>
      <c r="E27" s="202">
        <v>491644</v>
      </c>
      <c r="F27" s="95">
        <v>0.17293933582694099</v>
      </c>
      <c r="G27" s="95">
        <v>0.16393756391775699</v>
      </c>
    </row>
    <row r="28" spans="2:11" ht="33" customHeight="1" x14ac:dyDescent="0.25">
      <c r="B28" s="216" t="s">
        <v>523</v>
      </c>
      <c r="C28" s="125" t="s">
        <v>66</v>
      </c>
      <c r="D28" s="202">
        <v>151773</v>
      </c>
      <c r="E28" s="202">
        <v>135593</v>
      </c>
      <c r="F28" s="95">
        <v>4.7434280270829798E-2</v>
      </c>
      <c r="G28" s="95">
        <v>4.52131747856181E-2</v>
      </c>
    </row>
    <row r="29" spans="2:11" ht="33" customHeight="1" x14ac:dyDescent="0.25">
      <c r="B29" s="216" t="s">
        <v>518</v>
      </c>
      <c r="C29" s="125" t="s">
        <v>519</v>
      </c>
      <c r="D29" s="202">
        <v>50963</v>
      </c>
      <c r="E29" s="202">
        <v>35950</v>
      </c>
      <c r="F29" s="95">
        <v>1.5927689545849999E-2</v>
      </c>
      <c r="G29" s="95">
        <v>1.19874450269776E-2</v>
      </c>
    </row>
    <row r="30" spans="2:11" ht="33" customHeight="1" x14ac:dyDescent="0.25">
      <c r="B30" s="216" t="s">
        <v>524</v>
      </c>
      <c r="C30" s="125" t="s">
        <v>525</v>
      </c>
      <c r="D30" s="202">
        <v>51839</v>
      </c>
      <c r="E30" s="202">
        <v>32890</v>
      </c>
      <c r="F30" s="95">
        <v>1.6201469661662801E-2</v>
      </c>
      <c r="G30" s="95">
        <v>1.09670950469344E-2</v>
      </c>
    </row>
    <row r="31" spans="2:11" ht="33" customHeight="1" x14ac:dyDescent="0.25">
      <c r="B31" s="216" t="s">
        <v>435</v>
      </c>
      <c r="C31" s="125" t="s">
        <v>532</v>
      </c>
      <c r="D31" s="202">
        <v>31267</v>
      </c>
      <c r="E31" s="202">
        <v>25580</v>
      </c>
      <c r="F31" s="95">
        <v>9.7720124213663499E-3</v>
      </c>
      <c r="G31" s="95">
        <v>8.5295923168313397E-3</v>
      </c>
    </row>
    <row r="32" spans="2:11" ht="33" customHeight="1" x14ac:dyDescent="0.25">
      <c r="B32" s="216" t="s">
        <v>520</v>
      </c>
      <c r="C32" s="125" t="s">
        <v>494</v>
      </c>
      <c r="D32" s="202">
        <v>10563</v>
      </c>
      <c r="E32" s="202">
        <v>24959</v>
      </c>
      <c r="F32" s="95">
        <v>3.30130064307074E-3</v>
      </c>
      <c r="G32" s="95">
        <v>8.3225212914696395E-3</v>
      </c>
    </row>
    <row r="33" spans="2:10" ht="33" customHeight="1" x14ac:dyDescent="0.25">
      <c r="B33" s="216" t="s">
        <v>444</v>
      </c>
      <c r="C33" s="125" t="s">
        <v>536</v>
      </c>
      <c r="D33" s="202">
        <v>10189</v>
      </c>
      <c r="E33" s="202">
        <v>6734</v>
      </c>
      <c r="F33" s="95">
        <v>3.1844127854063898E-3</v>
      </c>
      <c r="G33" s="95">
        <v>2.2454368515067301E-3</v>
      </c>
    </row>
    <row r="34" spans="2:10" ht="33" customHeight="1" x14ac:dyDescent="0.25">
      <c r="B34" s="216" t="s">
        <v>537</v>
      </c>
      <c r="C34" s="125" t="s">
        <v>538</v>
      </c>
      <c r="D34" s="202">
        <v>0</v>
      </c>
      <c r="E34" s="202">
        <v>0</v>
      </c>
      <c r="F34" s="95">
        <v>0</v>
      </c>
      <c r="G34" s="95">
        <v>0</v>
      </c>
    </row>
    <row r="35" spans="2:10" ht="33" customHeight="1" x14ac:dyDescent="0.25">
      <c r="B35" s="216" t="s">
        <v>534</v>
      </c>
      <c r="C35" s="125" t="s">
        <v>535</v>
      </c>
      <c r="D35" s="202">
        <v>0</v>
      </c>
      <c r="E35" s="202">
        <v>0</v>
      </c>
      <c r="F35" s="95">
        <v>0</v>
      </c>
      <c r="G35" s="95">
        <v>0</v>
      </c>
    </row>
    <row r="36" spans="2:10" ht="33" customHeight="1" x14ac:dyDescent="0.25">
      <c r="B36" s="475" t="s">
        <v>448</v>
      </c>
      <c r="C36" s="475"/>
      <c r="D36" s="376">
        <v>3199648</v>
      </c>
      <c r="E36" s="376">
        <v>2998971</v>
      </c>
      <c r="F36" s="115">
        <v>1</v>
      </c>
      <c r="G36" s="115">
        <v>1</v>
      </c>
    </row>
    <row r="37" spans="2:10" ht="33" customHeight="1" x14ac:dyDescent="0.25">
      <c r="B37" s="340"/>
      <c r="C37" s="340"/>
      <c r="D37" s="377"/>
      <c r="E37" s="377"/>
      <c r="F37" s="378"/>
      <c r="G37" s="378"/>
    </row>
    <row r="38" spans="2:10" ht="38.25" customHeight="1" x14ac:dyDescent="0.25">
      <c r="B38" s="478" t="s">
        <v>260</v>
      </c>
      <c r="C38" s="478"/>
      <c r="D38" s="478"/>
      <c r="E38" s="478"/>
      <c r="F38" s="478"/>
      <c r="G38" s="478"/>
      <c r="H38" s="146"/>
      <c r="I38" s="281"/>
      <c r="J38" s="279"/>
    </row>
    <row r="39" spans="2:10" ht="33" customHeight="1" x14ac:dyDescent="0.25">
      <c r="B39" s="198"/>
      <c r="C39" s="198"/>
      <c r="D39" s="71">
        <f>+D7</f>
        <v>2019</v>
      </c>
      <c r="E39" s="71">
        <f>+E7</f>
        <v>2021</v>
      </c>
      <c r="F39" s="71">
        <f>+D39</f>
        <v>2019</v>
      </c>
      <c r="G39" s="71">
        <f>+E39</f>
        <v>2021</v>
      </c>
    </row>
    <row r="40" spans="2:10" ht="33" customHeight="1" x14ac:dyDescent="0.25">
      <c r="B40" s="198"/>
      <c r="C40" s="342" t="str">
        <f>+C8</f>
        <v>Servicios ambulatorios generales y especializados en centros ambulatorios</v>
      </c>
      <c r="D40" s="342">
        <f t="shared" ref="D40:E40" si="0">+D8</f>
        <v>1636116</v>
      </c>
      <c r="E40" s="342">
        <f t="shared" si="0"/>
        <v>1831304</v>
      </c>
      <c r="F40" s="343">
        <f>+D40/$D$49</f>
        <v>0.30895867536372773</v>
      </c>
      <c r="G40" s="343">
        <f>+E40/$E$49</f>
        <v>0.32484305110914335</v>
      </c>
    </row>
    <row r="41" spans="2:10" ht="33" customHeight="1" x14ac:dyDescent="0.25">
      <c r="B41" s="198"/>
      <c r="C41" s="342" t="str">
        <f>+C9</f>
        <v>Servicios ambulatorios generales y especializados en hospitales y clínicas</v>
      </c>
      <c r="D41" s="342">
        <f t="shared" ref="D41:E41" si="1">+D9</f>
        <v>1385292</v>
      </c>
      <c r="E41" s="342">
        <f t="shared" si="1"/>
        <v>1227227</v>
      </c>
      <c r="F41" s="343">
        <f t="shared" ref="F41:F48" si="2">+D41/$D$49</f>
        <v>0.26159390979121844</v>
      </c>
      <c r="G41" s="343">
        <f t="shared" ref="G41:G48" si="3">+E41/$E$49</f>
        <v>0.2176897790227732</v>
      </c>
    </row>
    <row r="42" spans="2:10" ht="33" customHeight="1" x14ac:dyDescent="0.25">
      <c r="B42" s="198"/>
      <c r="C42" s="342" t="str">
        <f>+C11</f>
        <v>Servicios con internación en hospitales y clínicas especializados y de especialidades</v>
      </c>
      <c r="D42" s="342">
        <f t="shared" ref="D42:E42" si="4">+D11</f>
        <v>795580</v>
      </c>
      <c r="E42" s="342">
        <f t="shared" si="4"/>
        <v>803800</v>
      </c>
      <c r="F42" s="343">
        <f t="shared" si="2"/>
        <v>0.15023466731324339</v>
      </c>
      <c r="G42" s="343">
        <f t="shared" si="3"/>
        <v>0.14258083009785891</v>
      </c>
    </row>
    <row r="43" spans="2:10" ht="33" customHeight="1" x14ac:dyDescent="0.25">
      <c r="B43" s="198"/>
      <c r="C43" s="342" t="str">
        <f>+C10</f>
        <v>Servicios con internación en hospitales y clínicas básicas y generales</v>
      </c>
      <c r="D43" s="342">
        <f t="shared" ref="D43:E43" si="5">+D10</f>
        <v>1018950</v>
      </c>
      <c r="E43" s="342">
        <f t="shared" si="5"/>
        <v>1002323</v>
      </c>
      <c r="F43" s="343">
        <f t="shared" si="2"/>
        <v>0.192415111313544</v>
      </c>
      <c r="G43" s="343">
        <f t="shared" si="3"/>
        <v>0.17779552794995798</v>
      </c>
    </row>
    <row r="44" spans="2:10" ht="33" customHeight="1" x14ac:dyDescent="0.25">
      <c r="B44" s="198"/>
      <c r="C44" s="342" t="str">
        <f>+C12</f>
        <v>Servicios de salud pública</v>
      </c>
      <c r="D44" s="342">
        <f t="shared" ref="D44:E44" si="6">+D12</f>
        <v>15105</v>
      </c>
      <c r="E44" s="342">
        <f t="shared" si="6"/>
        <v>402329</v>
      </c>
      <c r="F44" s="343">
        <f t="shared" si="2"/>
        <v>2.8523776989951245E-3</v>
      </c>
      <c r="G44" s="343">
        <f t="shared" si="3"/>
        <v>7.1366512555911268E-2</v>
      </c>
    </row>
    <row r="45" spans="2:10" ht="33" customHeight="1" x14ac:dyDescent="0.25">
      <c r="B45" s="198"/>
      <c r="C45" s="342" t="str">
        <f t="shared" ref="C45:E47" si="7">+C13</f>
        <v xml:space="preserve">Servicios de rectoría y administración de la salud </v>
      </c>
      <c r="D45" s="342">
        <f t="shared" si="7"/>
        <v>217040</v>
      </c>
      <c r="E45" s="342">
        <f t="shared" si="7"/>
        <v>204009</v>
      </c>
      <c r="F45" s="343">
        <f t="shared" si="2"/>
        <v>4.0985107963581721E-2</v>
      </c>
      <c r="G45" s="343">
        <f t="shared" si="3"/>
        <v>3.6187823547442273E-2</v>
      </c>
    </row>
    <row r="46" spans="2:10" ht="33" customHeight="1" x14ac:dyDescent="0.25">
      <c r="B46" s="344"/>
      <c r="C46" s="342" t="str">
        <f t="shared" si="7"/>
        <v>Servicios odontológicos en centros de atención ambulatoria</v>
      </c>
      <c r="D46" s="342">
        <f t="shared" si="7"/>
        <v>96499</v>
      </c>
      <c r="E46" s="342">
        <f t="shared" si="7"/>
        <v>65131</v>
      </c>
      <c r="F46" s="343">
        <f t="shared" si="2"/>
        <v>1.8222548531964946E-2</v>
      </c>
      <c r="G46" s="343">
        <f t="shared" si="3"/>
        <v>1.155316253434144E-2</v>
      </c>
    </row>
    <row r="47" spans="2:10" ht="33" customHeight="1" x14ac:dyDescent="0.25">
      <c r="B47" s="344"/>
      <c r="C47" s="342" t="str">
        <f t="shared" si="7"/>
        <v>Otros servicios de salud humana n.c.p</v>
      </c>
      <c r="D47" s="342">
        <f t="shared" si="7"/>
        <v>69673</v>
      </c>
      <c r="E47" s="342">
        <f t="shared" si="7"/>
        <v>51440</v>
      </c>
      <c r="F47" s="343">
        <f t="shared" si="2"/>
        <v>1.3156816380144808E-2</v>
      </c>
      <c r="G47" s="343">
        <f t="shared" si="3"/>
        <v>9.1246054991712643E-3</v>
      </c>
    </row>
    <row r="48" spans="2:10" ht="33" customHeight="1" x14ac:dyDescent="0.25">
      <c r="B48" s="198"/>
      <c r="C48" s="342" t="s">
        <v>9</v>
      </c>
      <c r="D48" s="346">
        <f>+D19+D18+D17+D16</f>
        <v>61327</v>
      </c>
      <c r="E48" s="346">
        <f>+E19+E18+E17+E16</f>
        <v>49941</v>
      </c>
      <c r="F48" s="343">
        <f t="shared" si="2"/>
        <v>1.1580785643579875E-2</v>
      </c>
      <c r="G48" s="343">
        <f t="shared" si="3"/>
        <v>8.8587076834003142E-3</v>
      </c>
    </row>
    <row r="49" spans="2:10" ht="33" customHeight="1" x14ac:dyDescent="0.25">
      <c r="B49" s="198"/>
      <c r="C49" s="342"/>
      <c r="D49" s="373">
        <f>+SUM(D40:D48)</f>
        <v>5295582</v>
      </c>
      <c r="E49" s="373">
        <f t="shared" ref="E49:G49" si="8">+SUM(E40:E48)</f>
        <v>5637504</v>
      </c>
      <c r="F49" s="374">
        <f t="shared" si="8"/>
        <v>1</v>
      </c>
      <c r="G49" s="374">
        <f t="shared" si="8"/>
        <v>1.0000000000000002</v>
      </c>
    </row>
    <row r="50" spans="2:10" ht="33" customHeight="1" x14ac:dyDescent="0.25">
      <c r="B50" s="340"/>
      <c r="C50" s="340"/>
      <c r="D50" s="377">
        <f>+D49-D20</f>
        <v>0</v>
      </c>
      <c r="E50" s="377">
        <f>+E49-E20</f>
        <v>0</v>
      </c>
      <c r="F50" s="378"/>
      <c r="G50" s="378"/>
    </row>
    <row r="51" spans="2:10" ht="33" customHeight="1" x14ac:dyDescent="0.25">
      <c r="B51" s="340"/>
      <c r="C51" s="340"/>
      <c r="D51" s="377"/>
      <c r="E51" s="377"/>
      <c r="F51" s="378"/>
      <c r="G51" s="378"/>
    </row>
    <row r="52" spans="2:10" ht="33" customHeight="1" x14ac:dyDescent="0.25">
      <c r="B52" s="340"/>
      <c r="C52" s="340"/>
      <c r="D52" s="377"/>
      <c r="E52" s="377"/>
      <c r="F52" s="378"/>
      <c r="G52" s="378"/>
    </row>
    <row r="53" spans="2:10" ht="33" customHeight="1" x14ac:dyDescent="0.25">
      <c r="B53" s="340"/>
      <c r="C53" s="340"/>
      <c r="D53" s="377"/>
      <c r="E53" s="377"/>
      <c r="F53" s="378"/>
      <c r="G53" s="378"/>
    </row>
    <row r="54" spans="2:10" ht="33" customHeight="1" x14ac:dyDescent="0.25">
      <c r="B54" s="340"/>
      <c r="C54" s="340"/>
      <c r="D54" s="377"/>
      <c r="E54" s="377"/>
      <c r="F54" s="378"/>
      <c r="G54" s="378"/>
    </row>
    <row r="55" spans="2:10" ht="33" customHeight="1" x14ac:dyDescent="0.25">
      <c r="B55" s="340"/>
      <c r="C55" s="340"/>
      <c r="D55" s="377"/>
      <c r="E55" s="377"/>
      <c r="F55" s="378"/>
      <c r="G55" s="378"/>
    </row>
    <row r="56" spans="2:10" ht="33" customHeight="1" x14ac:dyDescent="0.25">
      <c r="B56" s="340"/>
      <c r="C56" s="340"/>
      <c r="D56" s="377"/>
      <c r="E56" s="377"/>
      <c r="F56" s="378"/>
      <c r="G56" s="378"/>
    </row>
    <row r="57" spans="2:10" ht="33" customHeight="1" x14ac:dyDescent="0.25">
      <c r="B57" s="340"/>
      <c r="C57" s="340"/>
      <c r="D57" s="377"/>
      <c r="E57" s="377"/>
      <c r="F57" s="378"/>
      <c r="G57" s="378"/>
    </row>
    <row r="58" spans="2:10" ht="33" customHeight="1" x14ac:dyDescent="0.25">
      <c r="B58" s="340"/>
      <c r="C58" s="340"/>
      <c r="D58" s="377"/>
      <c r="E58" s="377"/>
      <c r="F58" s="378"/>
      <c r="G58" s="378"/>
    </row>
    <row r="59" spans="2:10" ht="33" customHeight="1" x14ac:dyDescent="0.25">
      <c r="B59" s="340"/>
      <c r="C59" s="340"/>
      <c r="D59" s="377"/>
      <c r="E59" s="377"/>
      <c r="F59" s="378"/>
      <c r="G59" s="378"/>
    </row>
    <row r="60" spans="2:10" ht="38.25" customHeight="1" x14ac:dyDescent="0.25">
      <c r="B60" s="478" t="s">
        <v>260</v>
      </c>
      <c r="C60" s="478"/>
      <c r="D60" s="478"/>
      <c r="E60" s="478"/>
      <c r="F60" s="478"/>
      <c r="G60" s="478"/>
      <c r="H60" s="146"/>
      <c r="I60" s="281"/>
      <c r="J60" s="279"/>
    </row>
    <row r="61" spans="2:10" ht="56.25" customHeight="1" x14ac:dyDescent="0.25">
      <c r="B61" s="198"/>
      <c r="C61" s="198"/>
      <c r="D61" s="71">
        <f t="shared" ref="D61:E69" si="9">+D23</f>
        <v>2019</v>
      </c>
      <c r="E61" s="71">
        <f t="shared" si="9"/>
        <v>2021</v>
      </c>
      <c r="F61" s="71">
        <f>+D61</f>
        <v>2019</v>
      </c>
      <c r="G61" s="71">
        <f>+E61</f>
        <v>2021</v>
      </c>
      <c r="H61" s="297"/>
      <c r="I61" s="296"/>
      <c r="J61" s="209"/>
    </row>
    <row r="62" spans="2:10" ht="33" customHeight="1" x14ac:dyDescent="0.25">
      <c r="B62" s="198"/>
      <c r="C62" s="342" t="str">
        <f t="shared" ref="C62:C69" si="10">+C24</f>
        <v>Servicios ambulatorios generales y especializados en centros ambulatorios</v>
      </c>
      <c r="D62" s="346">
        <f t="shared" si="9"/>
        <v>918783</v>
      </c>
      <c r="E62" s="346">
        <f t="shared" si="9"/>
        <v>1001917</v>
      </c>
      <c r="F62" s="343">
        <f>+D62/$D$71</f>
        <v>0.2871512741401554</v>
      </c>
      <c r="G62" s="343">
        <f>+E62/$E$71</f>
        <v>0.33408692514865934</v>
      </c>
      <c r="H62" s="297"/>
      <c r="I62" s="296"/>
      <c r="J62" s="209"/>
    </row>
    <row r="63" spans="2:10" ht="33" customHeight="1" x14ac:dyDescent="0.25">
      <c r="B63" s="198"/>
      <c r="C63" s="342" t="str">
        <f t="shared" si="10"/>
        <v>Servicios ambulatorios generales y especializados en hospitales y clínicas</v>
      </c>
      <c r="D63" s="346">
        <f t="shared" si="9"/>
        <v>869413</v>
      </c>
      <c r="E63" s="346">
        <f t="shared" si="9"/>
        <v>719596</v>
      </c>
      <c r="F63" s="343">
        <f t="shared" ref="F63:F70" si="11">+D63/$D$71</f>
        <v>0.27172145185970459</v>
      </c>
      <c r="G63" s="343">
        <f t="shared" ref="G63:G70" si="12">+E63/$E$71</f>
        <v>0.23994763537226602</v>
      </c>
      <c r="H63" s="297"/>
      <c r="I63" s="296"/>
      <c r="J63" s="209"/>
    </row>
    <row r="64" spans="2:10" ht="33" customHeight="1" x14ac:dyDescent="0.25">
      <c r="B64" s="198"/>
      <c r="C64" s="342" t="str">
        <f t="shared" si="10"/>
        <v>Servicios con internación en hospitales y clínicas especializados y de especialidades</v>
      </c>
      <c r="D64" s="346">
        <f t="shared" si="9"/>
        <v>551513</v>
      </c>
      <c r="E64" s="346">
        <f t="shared" si="9"/>
        <v>524108</v>
      </c>
      <c r="F64" s="343">
        <f t="shared" si="11"/>
        <v>0.17236677284501295</v>
      </c>
      <c r="G64" s="343">
        <f t="shared" si="12"/>
        <v>0.17476261024197967</v>
      </c>
      <c r="H64" s="297"/>
      <c r="I64" s="296"/>
      <c r="J64" s="209"/>
    </row>
    <row r="65" spans="2:10" ht="33" customHeight="1" x14ac:dyDescent="0.25">
      <c r="B65" s="198"/>
      <c r="C65" s="342" t="str">
        <f t="shared" si="10"/>
        <v>Servicios con internación en hospitales y clínicas básicas y generales</v>
      </c>
      <c r="D65" s="346">
        <f t="shared" si="9"/>
        <v>553345</v>
      </c>
      <c r="E65" s="346">
        <f t="shared" si="9"/>
        <v>491644</v>
      </c>
      <c r="F65" s="343">
        <f t="shared" si="11"/>
        <v>0.17293933582694096</v>
      </c>
      <c r="G65" s="343">
        <f t="shared" si="12"/>
        <v>0.16393756391775713</v>
      </c>
      <c r="H65" s="297"/>
      <c r="I65" s="296"/>
      <c r="J65" s="209"/>
    </row>
    <row r="66" spans="2:10" ht="33" customHeight="1" x14ac:dyDescent="0.25">
      <c r="B66" s="198"/>
      <c r="C66" s="342" t="str">
        <f t="shared" si="10"/>
        <v xml:space="preserve">Servicios de rectoría y administración de la salud </v>
      </c>
      <c r="D66" s="346">
        <f t="shared" si="9"/>
        <v>151773</v>
      </c>
      <c r="E66" s="346">
        <f t="shared" si="9"/>
        <v>135593</v>
      </c>
      <c r="F66" s="343">
        <f t="shared" si="11"/>
        <v>4.7434280270829791E-2</v>
      </c>
      <c r="G66" s="343">
        <f t="shared" si="12"/>
        <v>4.5213174785618135E-2</v>
      </c>
      <c r="H66" s="297"/>
      <c r="I66" s="296"/>
      <c r="J66" s="209"/>
    </row>
    <row r="67" spans="2:10" ht="33" customHeight="1" x14ac:dyDescent="0.25">
      <c r="B67" s="198"/>
      <c r="C67" s="342" t="str">
        <f t="shared" si="10"/>
        <v>Otros servicios de salud humana n.c.p</v>
      </c>
      <c r="D67" s="346">
        <f t="shared" si="9"/>
        <v>50963</v>
      </c>
      <c r="E67" s="346">
        <f t="shared" si="9"/>
        <v>35950</v>
      </c>
      <c r="F67" s="343">
        <f t="shared" si="11"/>
        <v>1.5927689545850044E-2</v>
      </c>
      <c r="G67" s="343">
        <f t="shared" si="12"/>
        <v>1.1987445026977586E-2</v>
      </c>
      <c r="H67" s="297"/>
      <c r="I67" s="296"/>
      <c r="J67" s="209"/>
    </row>
    <row r="68" spans="2:10" ht="33" customHeight="1" x14ac:dyDescent="0.25">
      <c r="B68" s="344"/>
      <c r="C68" s="342" t="str">
        <f t="shared" si="10"/>
        <v>Servicios odontológicos en centros de atención ambulatoria</v>
      </c>
      <c r="D68" s="346">
        <f t="shared" si="9"/>
        <v>51839</v>
      </c>
      <c r="E68" s="346">
        <f t="shared" si="9"/>
        <v>32890</v>
      </c>
      <c r="F68" s="343">
        <f t="shared" si="11"/>
        <v>1.6201469661662783E-2</v>
      </c>
      <c r="G68" s="343">
        <f t="shared" si="12"/>
        <v>1.0967095046934432E-2</v>
      </c>
      <c r="H68" s="297"/>
      <c r="I68" s="281"/>
      <c r="J68" s="279"/>
    </row>
    <row r="69" spans="2:10" ht="33" customHeight="1" x14ac:dyDescent="0.25">
      <c r="B69" s="344"/>
      <c r="C69" s="342" t="str">
        <f t="shared" si="10"/>
        <v>Servicios de administración de la seguridad social obligatoria</v>
      </c>
      <c r="D69" s="346">
        <f t="shared" si="9"/>
        <v>31267</v>
      </c>
      <c r="E69" s="346">
        <f t="shared" si="9"/>
        <v>25580</v>
      </c>
      <c r="F69" s="343">
        <f t="shared" si="11"/>
        <v>9.7720124213663499E-3</v>
      </c>
      <c r="G69" s="343">
        <f t="shared" si="12"/>
        <v>8.5295923168313397E-3</v>
      </c>
      <c r="H69" s="297"/>
      <c r="I69" s="281"/>
      <c r="J69" s="279"/>
    </row>
    <row r="70" spans="2:10" ht="33" customHeight="1" x14ac:dyDescent="0.25">
      <c r="B70" s="198"/>
      <c r="C70" s="342" t="s">
        <v>9</v>
      </c>
      <c r="D70" s="346">
        <f>+D32+D33+D34+D35</f>
        <v>20752</v>
      </c>
      <c r="E70" s="346">
        <f>+E32+E33+E34+E35</f>
        <v>31693</v>
      </c>
      <c r="F70" s="343">
        <f t="shared" si="11"/>
        <v>6.4857134284771328E-3</v>
      </c>
      <c r="G70" s="343">
        <f t="shared" si="12"/>
        <v>1.0567958142976374E-2</v>
      </c>
      <c r="H70" s="297"/>
      <c r="I70" s="281"/>
      <c r="J70" s="279"/>
    </row>
    <row r="71" spans="2:10" ht="33" customHeight="1" x14ac:dyDescent="0.25">
      <c r="B71" s="198"/>
      <c r="C71" s="342"/>
      <c r="D71" s="373">
        <f>+SUM(D62:D70)</f>
        <v>3199648</v>
      </c>
      <c r="E71" s="373">
        <f t="shared" ref="E71:G71" si="13">+SUM(E62:E70)</f>
        <v>2998971</v>
      </c>
      <c r="F71" s="374">
        <f t="shared" si="13"/>
        <v>1</v>
      </c>
      <c r="G71" s="374">
        <f t="shared" si="13"/>
        <v>1</v>
      </c>
      <c r="H71" s="297"/>
      <c r="I71" s="281"/>
      <c r="J71" s="279"/>
    </row>
    <row r="72" spans="2:10" ht="33" customHeight="1" x14ac:dyDescent="0.25">
      <c r="B72" s="345"/>
      <c r="C72" s="342"/>
      <c r="D72" s="375">
        <f>+D71-D36</f>
        <v>0</v>
      </c>
      <c r="E72" s="375">
        <f>+E71-E36</f>
        <v>0</v>
      </c>
      <c r="F72" s="342"/>
      <c r="G72" s="342"/>
      <c r="H72" s="297"/>
      <c r="I72" s="281"/>
      <c r="J72" s="279"/>
    </row>
    <row r="73" spans="2:10" ht="33" customHeight="1" x14ac:dyDescent="0.25">
      <c r="B73" s="379"/>
      <c r="C73" s="351"/>
      <c r="D73" s="354"/>
      <c r="E73" s="354"/>
      <c r="F73" s="355"/>
      <c r="G73" s="356"/>
      <c r="H73" s="297"/>
      <c r="I73" s="281"/>
      <c r="J73" s="279"/>
    </row>
    <row r="74" spans="2:10" ht="33" customHeight="1" x14ac:dyDescent="0.25">
      <c r="B74" s="379"/>
      <c r="C74" s="357"/>
      <c r="D74" s="357"/>
      <c r="E74" s="357"/>
      <c r="F74" s="355"/>
      <c r="G74" s="356"/>
      <c r="H74" s="297"/>
      <c r="I74" s="281"/>
      <c r="J74" s="279"/>
    </row>
    <row r="75" spans="2:10" ht="33" customHeight="1" x14ac:dyDescent="0.25">
      <c r="B75" s="379"/>
      <c r="C75" s="357"/>
      <c r="D75" s="357"/>
      <c r="E75" s="357"/>
      <c r="F75" s="355"/>
      <c r="G75" s="356"/>
      <c r="H75" s="297"/>
      <c r="I75" s="281"/>
      <c r="J75" s="279"/>
    </row>
    <row r="76" spans="2:10" ht="33" customHeight="1" x14ac:dyDescent="0.25">
      <c r="B76" s="197"/>
      <c r="C76" s="197"/>
      <c r="D76" s="292"/>
      <c r="E76" s="292"/>
      <c r="F76" s="358"/>
      <c r="G76" s="358"/>
      <c r="H76" s="297"/>
      <c r="I76" s="281"/>
      <c r="J76" s="279"/>
    </row>
    <row r="77" spans="2:10" ht="33" customHeight="1" x14ac:dyDescent="0.25">
      <c r="B77" s="379"/>
      <c r="C77" s="371"/>
      <c r="D77" s="292"/>
      <c r="E77" s="372"/>
      <c r="F77" s="372"/>
      <c r="G77" s="297"/>
      <c r="H77" s="297"/>
      <c r="I77" s="281"/>
      <c r="J77" s="279"/>
    </row>
    <row r="78" spans="2:10" ht="33" customHeight="1" x14ac:dyDescent="0.25">
      <c r="B78" s="341"/>
      <c r="C78" s="371"/>
      <c r="D78" s="292"/>
      <c r="E78" s="372"/>
      <c r="F78" s="372"/>
      <c r="G78" s="297"/>
      <c r="H78" s="297"/>
      <c r="I78" s="281"/>
      <c r="J78" s="279"/>
    </row>
    <row r="79" spans="2:10" ht="37.5" customHeight="1" x14ac:dyDescent="0.25">
      <c r="B79" s="479" t="s">
        <v>82</v>
      </c>
      <c r="C79" s="479"/>
      <c r="D79" s="479"/>
      <c r="E79" s="479"/>
      <c r="H79" s="279"/>
    </row>
    <row r="80" spans="2:10" ht="18.75" customHeight="1" x14ac:dyDescent="0.25">
      <c r="B80" s="479"/>
      <c r="C80" s="479"/>
      <c r="D80" s="479"/>
      <c r="E80" s="479"/>
      <c r="H80" s="279"/>
    </row>
    <row r="81" spans="2:10" ht="20.25" customHeight="1" x14ac:dyDescent="0.3">
      <c r="B81" s="106" t="s">
        <v>205</v>
      </c>
      <c r="H81" s="281"/>
      <c r="I81" s="281"/>
      <c r="J81" s="279"/>
    </row>
    <row r="82" spans="2:10" ht="16.5" customHeight="1" x14ac:dyDescent="0.3">
      <c r="B82" s="106" t="s">
        <v>15</v>
      </c>
      <c r="D82" s="281"/>
      <c r="E82" s="281"/>
      <c r="F82" s="281"/>
      <c r="G82" s="281"/>
      <c r="H82" s="281"/>
      <c r="I82" s="281"/>
      <c r="J82" s="279"/>
    </row>
    <row r="90" spans="2:10" x14ac:dyDescent="0.25">
      <c r="B90" s="19"/>
    </row>
    <row r="91" spans="2:10" x14ac:dyDescent="0.25">
      <c r="B91" s="19"/>
    </row>
  </sheetData>
  <mergeCells count="7">
    <mergeCell ref="B36:C36"/>
    <mergeCell ref="B79:E80"/>
    <mergeCell ref="B20:C20"/>
    <mergeCell ref="B4:G4"/>
    <mergeCell ref="B3:G3"/>
    <mergeCell ref="B60:G60"/>
    <mergeCell ref="B38:G38"/>
  </mergeCells>
  <conditionalFormatting sqref="D72:E72">
    <cfRule type="cellIs" dxfId="4" priority="1" operator="notEqual">
      <formula>0</formula>
    </cfRule>
  </conditionalFormatting>
  <hyperlinks>
    <hyperlink ref="B2" location="Indice!A1" display="Índice"/>
    <hyperlink ref="G2" location="'2.1.21'!A1" display="Siguiente"/>
    <hyperlink ref="F2" location="'2.1.19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6"/>
  <sheetViews>
    <sheetView showGridLines="0" zoomScale="70" zoomScaleNormal="70" zoomScaleSheetLayoutView="55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52.140625" customWidth="1"/>
    <col min="3" max="17" width="15.85546875" customWidth="1"/>
    <col min="18" max="18" width="15.7109375" customWidth="1"/>
  </cols>
  <sheetData>
    <row r="1" spans="2:17" ht="78" customHeight="1" x14ac:dyDescent="0.25"/>
    <row r="2" spans="2:17" ht="33" customHeight="1" x14ac:dyDescent="0.25">
      <c r="B2" s="52" t="s">
        <v>3</v>
      </c>
      <c r="P2" s="39" t="s">
        <v>279</v>
      </c>
      <c r="Q2" s="39" t="s">
        <v>280</v>
      </c>
    </row>
    <row r="3" spans="2:17" ht="33" customHeight="1" x14ac:dyDescent="0.25">
      <c r="B3" s="448" t="s">
        <v>164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2:17" ht="33" customHeight="1" x14ac:dyDescent="0.25">
      <c r="B4" s="450" t="s">
        <v>231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</row>
    <row r="5" spans="2:17" ht="33" customHeight="1" x14ac:dyDescent="0.25">
      <c r="B5" s="280"/>
      <c r="C5" s="280"/>
      <c r="D5" s="280"/>
      <c r="E5" s="280"/>
      <c r="F5" s="280"/>
      <c r="G5" s="280"/>
      <c r="H5" s="280"/>
      <c r="J5" s="199"/>
    </row>
    <row r="6" spans="2:17" ht="33" customHeight="1" x14ac:dyDescent="0.25">
      <c r="B6" s="21" t="s">
        <v>0</v>
      </c>
      <c r="C6" s="339"/>
      <c r="D6" s="339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2:17" ht="33" customHeight="1" x14ac:dyDescent="0.25">
      <c r="B7" s="196" t="s">
        <v>4</v>
      </c>
      <c r="C7" s="32">
        <v>2007</v>
      </c>
      <c r="D7" s="32">
        <v>2008</v>
      </c>
      <c r="E7" s="32">
        <v>2009</v>
      </c>
      <c r="F7" s="32">
        <v>2010</v>
      </c>
      <c r="G7" s="32">
        <v>2011</v>
      </c>
      <c r="H7" s="32">
        <v>2012</v>
      </c>
      <c r="I7" s="32">
        <v>2013</v>
      </c>
      <c r="J7" s="32">
        <v>2014</v>
      </c>
      <c r="K7" s="32">
        <v>2015</v>
      </c>
      <c r="L7" s="32">
        <v>2016</v>
      </c>
      <c r="M7" s="32">
        <v>2017</v>
      </c>
      <c r="N7" s="32">
        <v>2018</v>
      </c>
      <c r="O7" s="32">
        <v>2019</v>
      </c>
      <c r="P7" s="32">
        <v>2020</v>
      </c>
      <c r="Q7" s="32">
        <v>2021</v>
      </c>
    </row>
    <row r="8" spans="2:17" ht="33" customHeight="1" x14ac:dyDescent="0.25">
      <c r="B8" s="380" t="s">
        <v>482</v>
      </c>
      <c r="C8" s="381">
        <v>37734</v>
      </c>
      <c r="D8" s="381">
        <v>51754</v>
      </c>
      <c r="E8" s="381">
        <v>61892</v>
      </c>
      <c r="F8" s="381">
        <v>66451</v>
      </c>
      <c r="G8" s="381">
        <v>70246</v>
      </c>
      <c r="H8" s="381">
        <v>77848</v>
      </c>
      <c r="I8" s="381">
        <v>93498</v>
      </c>
      <c r="J8" s="381">
        <v>108195</v>
      </c>
      <c r="K8" s="381">
        <v>126748</v>
      </c>
      <c r="L8" s="381">
        <v>129674</v>
      </c>
      <c r="M8" s="381">
        <v>131202</v>
      </c>
      <c r="N8" s="381">
        <v>145117</v>
      </c>
      <c r="O8" s="381">
        <v>151357</v>
      </c>
      <c r="P8" s="381">
        <v>147391</v>
      </c>
      <c r="Q8" s="381">
        <v>164793</v>
      </c>
    </row>
    <row r="9" spans="2:17" ht="33" customHeight="1" x14ac:dyDescent="0.25">
      <c r="B9" s="289" t="s">
        <v>448</v>
      </c>
      <c r="C9" s="382">
        <v>37734</v>
      </c>
      <c r="D9" s="382">
        <v>51754</v>
      </c>
      <c r="E9" s="382">
        <v>61892</v>
      </c>
      <c r="F9" s="382">
        <v>66451</v>
      </c>
      <c r="G9" s="382">
        <v>70246</v>
      </c>
      <c r="H9" s="382">
        <v>77848</v>
      </c>
      <c r="I9" s="382">
        <v>93498</v>
      </c>
      <c r="J9" s="382">
        <v>108195</v>
      </c>
      <c r="K9" s="382">
        <v>126748</v>
      </c>
      <c r="L9" s="382">
        <v>129674</v>
      </c>
      <c r="M9" s="382">
        <v>131202</v>
      </c>
      <c r="N9" s="382">
        <v>145117</v>
      </c>
      <c r="O9" s="382">
        <v>151357</v>
      </c>
      <c r="P9" s="382">
        <v>147391</v>
      </c>
      <c r="Q9" s="382">
        <v>164793</v>
      </c>
    </row>
    <row r="10" spans="2:17" ht="33" customHeight="1" x14ac:dyDescent="0.25">
      <c r="C10" s="281"/>
      <c r="D10" s="281"/>
      <c r="E10" s="281"/>
      <c r="F10" s="281"/>
      <c r="G10" s="281"/>
      <c r="H10" s="281"/>
      <c r="I10" s="279"/>
    </row>
    <row r="11" spans="2:17" ht="33" customHeight="1" x14ac:dyDescent="0.25">
      <c r="B11" s="21" t="s">
        <v>1</v>
      </c>
      <c r="C11" s="339"/>
      <c r="D11" s="339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</row>
    <row r="12" spans="2:17" ht="33" customHeight="1" x14ac:dyDescent="0.25">
      <c r="B12" s="196" t="s">
        <v>4</v>
      </c>
      <c r="C12" s="32">
        <v>2007</v>
      </c>
      <c r="D12" s="32">
        <v>2008</v>
      </c>
      <c r="E12" s="32">
        <v>2009</v>
      </c>
      <c r="F12" s="32">
        <v>2010</v>
      </c>
      <c r="G12" s="32">
        <v>2011</v>
      </c>
      <c r="H12" s="32">
        <v>2012</v>
      </c>
      <c r="I12" s="32">
        <v>2013</v>
      </c>
      <c r="J12" s="32">
        <v>2014</v>
      </c>
      <c r="K12" s="32">
        <v>2015</v>
      </c>
      <c r="L12" s="32">
        <v>2016</v>
      </c>
      <c r="M12" s="32">
        <v>2017</v>
      </c>
      <c r="N12" s="32">
        <v>2018</v>
      </c>
      <c r="O12" s="32">
        <v>2019</v>
      </c>
      <c r="P12" s="32">
        <v>2020</v>
      </c>
      <c r="Q12" s="32">
        <v>2021</v>
      </c>
    </row>
    <row r="13" spans="2:17" ht="33" customHeight="1" x14ac:dyDescent="0.25">
      <c r="B13" s="380" t="s">
        <v>567</v>
      </c>
      <c r="C13" s="381">
        <v>37734</v>
      </c>
      <c r="D13" s="381">
        <v>49570</v>
      </c>
      <c r="E13" s="381">
        <v>57658</v>
      </c>
      <c r="F13" s="381">
        <v>59157</v>
      </c>
      <c r="G13" s="381">
        <v>59907</v>
      </c>
      <c r="H13" s="381">
        <v>63619</v>
      </c>
      <c r="I13" s="381">
        <v>71492</v>
      </c>
      <c r="J13" s="381">
        <v>79562</v>
      </c>
      <c r="K13" s="381">
        <v>93705</v>
      </c>
      <c r="L13" s="381">
        <v>91582</v>
      </c>
      <c r="M13" s="381">
        <v>89728</v>
      </c>
      <c r="N13" s="381">
        <v>91371</v>
      </c>
      <c r="O13" s="381">
        <v>98861</v>
      </c>
      <c r="P13" s="381">
        <v>85363</v>
      </c>
      <c r="Q13" s="381">
        <v>100841</v>
      </c>
    </row>
    <row r="14" spans="2:17" ht="33" customHeight="1" x14ac:dyDescent="0.25">
      <c r="B14" s="289" t="s">
        <v>448</v>
      </c>
      <c r="C14" s="382">
        <v>37734</v>
      </c>
      <c r="D14" s="382">
        <v>49570</v>
      </c>
      <c r="E14" s="382">
        <v>57658</v>
      </c>
      <c r="F14" s="382">
        <v>59157</v>
      </c>
      <c r="G14" s="382">
        <v>59907</v>
      </c>
      <c r="H14" s="382">
        <v>63619</v>
      </c>
      <c r="I14" s="382">
        <v>71492</v>
      </c>
      <c r="J14" s="382">
        <v>79562</v>
      </c>
      <c r="K14" s="382">
        <v>93705</v>
      </c>
      <c r="L14" s="382">
        <v>91582</v>
      </c>
      <c r="M14" s="382">
        <v>89728</v>
      </c>
      <c r="N14" s="382">
        <v>91371</v>
      </c>
      <c r="O14" s="382">
        <v>98861</v>
      </c>
      <c r="P14" s="382">
        <v>85363</v>
      </c>
      <c r="Q14" s="382">
        <v>100841</v>
      </c>
    </row>
    <row r="15" spans="2:17" ht="33" customHeight="1" x14ac:dyDescent="0.25">
      <c r="B15" s="287"/>
      <c r="C15" s="383"/>
      <c r="D15" s="383"/>
      <c r="E15" s="383"/>
      <c r="F15" s="383"/>
      <c r="G15" s="383"/>
      <c r="H15" s="383"/>
      <c r="I15" s="383"/>
      <c r="J15" s="383"/>
      <c r="K15" s="383"/>
      <c r="L15" s="383"/>
      <c r="M15" s="383"/>
      <c r="N15" s="383"/>
      <c r="O15" s="383"/>
      <c r="P15" s="383"/>
      <c r="Q15" s="383"/>
    </row>
    <row r="16" spans="2:17" ht="33" customHeight="1" x14ac:dyDescent="0.25">
      <c r="B16" s="449" t="s">
        <v>352</v>
      </c>
      <c r="C16" s="449"/>
      <c r="D16" s="449"/>
      <c r="E16" s="449"/>
      <c r="F16" s="449"/>
      <c r="G16" s="449"/>
      <c r="H16" s="449"/>
      <c r="I16" s="449"/>
      <c r="J16" s="449"/>
    </row>
    <row r="17" spans="2:17" ht="33" customHeight="1" x14ac:dyDescent="0.25">
      <c r="B17" s="287"/>
      <c r="C17" s="383"/>
      <c r="D17" s="383"/>
      <c r="E17" s="383"/>
      <c r="F17" s="383"/>
      <c r="G17" s="383"/>
      <c r="H17" s="383"/>
      <c r="I17" s="383"/>
      <c r="J17" s="383"/>
      <c r="K17" s="383"/>
      <c r="L17" s="383"/>
      <c r="M17" s="383"/>
      <c r="N17" s="383"/>
      <c r="O17" s="383"/>
      <c r="P17" s="383"/>
      <c r="Q17" s="383"/>
    </row>
    <row r="18" spans="2:17" ht="33" customHeight="1" x14ac:dyDescent="0.25">
      <c r="B18" s="287"/>
      <c r="C18" s="383"/>
      <c r="D18" s="383"/>
      <c r="E18" s="383"/>
      <c r="F18" s="383"/>
      <c r="G18" s="383"/>
      <c r="H18" s="383"/>
      <c r="I18" s="383"/>
      <c r="J18" s="383"/>
      <c r="K18" s="383"/>
      <c r="L18" s="383"/>
      <c r="M18" s="383"/>
      <c r="N18" s="383"/>
      <c r="O18" s="383"/>
      <c r="P18" s="383"/>
      <c r="Q18" s="383"/>
    </row>
    <row r="19" spans="2:17" ht="33" customHeight="1" x14ac:dyDescent="0.25">
      <c r="B19" s="287"/>
      <c r="C19" s="383"/>
      <c r="D19" s="383"/>
      <c r="E19" s="383"/>
      <c r="F19" s="383"/>
      <c r="G19" s="383"/>
      <c r="H19" s="383"/>
      <c r="I19" s="383"/>
      <c r="J19" s="383"/>
      <c r="K19" s="383"/>
      <c r="L19" s="383"/>
      <c r="M19" s="383"/>
      <c r="N19" s="383"/>
      <c r="O19" s="383"/>
      <c r="P19" s="383"/>
      <c r="Q19" s="383"/>
    </row>
    <row r="20" spans="2:17" ht="33" customHeight="1" x14ac:dyDescent="0.25">
      <c r="B20" s="287"/>
      <c r="C20" s="383"/>
      <c r="D20" s="383"/>
      <c r="E20" s="383"/>
      <c r="F20" s="383"/>
      <c r="G20" s="383"/>
      <c r="H20" s="383"/>
      <c r="I20" s="383"/>
      <c r="J20" s="383"/>
      <c r="K20" s="383"/>
      <c r="L20" s="383"/>
      <c r="M20" s="383"/>
      <c r="N20" s="383"/>
      <c r="O20" s="383"/>
      <c r="P20" s="383"/>
      <c r="Q20" s="383"/>
    </row>
    <row r="21" spans="2:17" ht="33" customHeight="1" x14ac:dyDescent="0.25">
      <c r="B21" s="287"/>
      <c r="C21" s="383"/>
      <c r="D21" s="383"/>
      <c r="E21" s="383"/>
      <c r="F21" s="383"/>
      <c r="G21" s="383"/>
      <c r="H21" s="383"/>
      <c r="I21" s="383"/>
      <c r="J21" s="383"/>
      <c r="K21" s="383"/>
      <c r="L21" s="383"/>
      <c r="M21" s="383"/>
      <c r="N21" s="383"/>
      <c r="O21" s="383"/>
      <c r="P21" s="383"/>
      <c r="Q21" s="383"/>
    </row>
    <row r="22" spans="2:17" ht="33" customHeight="1" x14ac:dyDescent="0.25">
      <c r="B22" s="287"/>
      <c r="C22" s="383"/>
      <c r="D22" s="383"/>
      <c r="E22" s="383"/>
      <c r="F22" s="383"/>
      <c r="G22" s="383"/>
      <c r="H22" s="383"/>
      <c r="I22" s="383"/>
      <c r="J22" s="383"/>
      <c r="K22" s="383"/>
      <c r="L22" s="383"/>
      <c r="M22" s="383"/>
      <c r="N22" s="383"/>
      <c r="O22" s="383"/>
      <c r="P22" s="383"/>
      <c r="Q22" s="383"/>
    </row>
    <row r="23" spans="2:17" ht="33" customHeight="1" x14ac:dyDescent="0.25">
      <c r="B23" s="287"/>
      <c r="C23" s="383"/>
      <c r="D23" s="383"/>
      <c r="E23" s="383"/>
      <c r="F23" s="383"/>
      <c r="G23" s="383"/>
      <c r="H23" s="383"/>
      <c r="I23" s="383"/>
      <c r="J23" s="383"/>
      <c r="K23" s="383"/>
      <c r="L23" s="383"/>
      <c r="M23" s="383"/>
      <c r="N23" s="383"/>
      <c r="O23" s="383"/>
      <c r="P23" s="383"/>
      <c r="Q23" s="383"/>
    </row>
    <row r="24" spans="2:17" ht="33" customHeight="1" x14ac:dyDescent="0.25">
      <c r="B24" s="287"/>
      <c r="C24" s="383"/>
      <c r="D24" s="383"/>
      <c r="E24" s="383"/>
      <c r="F24" s="383"/>
      <c r="G24" s="383"/>
      <c r="H24" s="383"/>
      <c r="I24" s="383"/>
      <c r="J24" s="383"/>
      <c r="K24" s="383"/>
      <c r="L24" s="383"/>
      <c r="M24" s="383"/>
      <c r="N24" s="383"/>
      <c r="O24" s="383"/>
      <c r="P24" s="383"/>
      <c r="Q24" s="383"/>
    </row>
    <row r="25" spans="2:17" ht="33" customHeight="1" x14ac:dyDescent="0.25">
      <c r="B25" s="287"/>
      <c r="C25" s="383"/>
      <c r="D25" s="383"/>
      <c r="E25" s="383"/>
      <c r="F25" s="383"/>
      <c r="G25" s="383"/>
      <c r="H25" s="383"/>
      <c r="I25" s="383"/>
      <c r="J25" s="383"/>
      <c r="K25" s="383"/>
      <c r="L25" s="383"/>
      <c r="M25" s="383"/>
      <c r="N25" s="383"/>
      <c r="O25" s="383"/>
      <c r="P25" s="383"/>
      <c r="Q25" s="383"/>
    </row>
    <row r="26" spans="2:17" ht="33" customHeight="1" x14ac:dyDescent="0.25">
      <c r="B26" s="287"/>
      <c r="C26" s="383"/>
      <c r="D26" s="383"/>
      <c r="E26" s="383"/>
      <c r="F26" s="383"/>
      <c r="G26" s="383"/>
      <c r="H26" s="383"/>
      <c r="I26" s="383"/>
      <c r="J26" s="383"/>
      <c r="K26" s="383"/>
      <c r="L26" s="383"/>
      <c r="M26" s="383"/>
      <c r="N26" s="383"/>
      <c r="O26" s="383"/>
      <c r="P26" s="383"/>
      <c r="Q26" s="383"/>
    </row>
    <row r="27" spans="2:17" ht="33" customHeight="1" x14ac:dyDescent="0.25">
      <c r="B27" s="287"/>
      <c r="C27" s="383"/>
      <c r="D27" s="383"/>
      <c r="E27" s="383"/>
      <c r="F27" s="383"/>
      <c r="G27" s="383"/>
      <c r="H27" s="383"/>
      <c r="I27" s="383"/>
      <c r="J27" s="383"/>
      <c r="K27" s="383"/>
      <c r="L27" s="383"/>
      <c r="M27" s="383"/>
      <c r="N27" s="383"/>
      <c r="O27" s="383"/>
      <c r="P27" s="383"/>
      <c r="Q27" s="383"/>
    </row>
    <row r="28" spans="2:17" ht="33" customHeight="1" x14ac:dyDescent="0.25">
      <c r="B28" s="287"/>
      <c r="C28" s="383"/>
      <c r="D28" s="383"/>
      <c r="E28" s="383"/>
      <c r="F28" s="383"/>
      <c r="G28" s="383"/>
      <c r="H28" s="383"/>
      <c r="I28" s="383"/>
      <c r="J28" s="383"/>
      <c r="K28" s="383"/>
      <c r="L28" s="383"/>
      <c r="M28" s="383"/>
      <c r="N28" s="383"/>
      <c r="O28" s="383"/>
      <c r="P28" s="383"/>
      <c r="Q28" s="383"/>
    </row>
    <row r="29" spans="2:17" ht="33" customHeight="1" x14ac:dyDescent="0.25">
      <c r="B29" s="287"/>
      <c r="C29" s="383"/>
      <c r="D29" s="383"/>
      <c r="E29" s="383"/>
      <c r="F29" s="383"/>
      <c r="G29" s="383"/>
      <c r="H29" s="383"/>
      <c r="I29" s="383"/>
      <c r="J29" s="383"/>
      <c r="K29" s="383"/>
      <c r="L29" s="383"/>
      <c r="M29" s="383"/>
      <c r="N29" s="383"/>
      <c r="O29" s="383"/>
      <c r="P29" s="383"/>
      <c r="Q29" s="383"/>
    </row>
    <row r="30" spans="2:17" ht="33" customHeight="1" x14ac:dyDescent="0.25">
      <c r="B30" s="449" t="s">
        <v>232</v>
      </c>
      <c r="C30" s="449"/>
      <c r="D30" s="449"/>
      <c r="E30" s="449"/>
      <c r="F30" s="449"/>
      <c r="G30" s="449"/>
      <c r="H30" s="449"/>
      <c r="I30" s="449"/>
      <c r="J30" s="449"/>
    </row>
    <row r="31" spans="2:17" ht="33" customHeight="1" x14ac:dyDescent="0.25">
      <c r="C31" s="281"/>
      <c r="D31" s="281"/>
      <c r="E31" s="281"/>
      <c r="F31" s="281"/>
      <c r="G31" s="281"/>
      <c r="H31" s="281"/>
      <c r="I31" s="279"/>
    </row>
    <row r="32" spans="2:17" ht="33" customHeight="1" x14ac:dyDescent="0.25">
      <c r="C32" s="281"/>
      <c r="D32" s="281"/>
      <c r="E32" s="281"/>
      <c r="F32" s="281"/>
      <c r="G32" s="281"/>
      <c r="H32" s="281"/>
      <c r="I32" s="279"/>
    </row>
    <row r="33" spans="2:9" ht="33" customHeight="1" x14ac:dyDescent="0.25">
      <c r="C33" s="281"/>
      <c r="D33" s="281"/>
      <c r="E33" s="281"/>
      <c r="F33" s="281"/>
      <c r="G33" s="281"/>
      <c r="H33" s="281"/>
      <c r="I33" s="279"/>
    </row>
    <row r="34" spans="2:9" ht="33" customHeight="1" x14ac:dyDescent="0.25">
      <c r="C34" s="281"/>
      <c r="D34" s="281"/>
      <c r="E34" s="281"/>
      <c r="F34" s="281"/>
      <c r="G34" s="281"/>
      <c r="H34" s="281"/>
      <c r="I34" s="279"/>
    </row>
    <row r="35" spans="2:9" ht="33" customHeight="1" x14ac:dyDescent="0.25">
      <c r="C35" s="281"/>
      <c r="D35" s="281"/>
      <c r="E35" s="281"/>
      <c r="F35" s="281"/>
      <c r="G35" s="281"/>
      <c r="H35" s="281"/>
      <c r="I35" s="279"/>
    </row>
    <row r="36" spans="2:9" ht="33" customHeight="1" x14ac:dyDescent="0.25">
      <c r="C36" s="281"/>
      <c r="D36" s="281"/>
      <c r="E36" s="281"/>
      <c r="F36" s="281"/>
      <c r="G36" s="281"/>
      <c r="H36" s="281"/>
      <c r="I36" s="279"/>
    </row>
    <row r="37" spans="2:9" ht="33" customHeight="1" x14ac:dyDescent="0.25">
      <c r="C37" s="281"/>
      <c r="D37" s="281"/>
      <c r="E37" s="281"/>
      <c r="F37" s="281"/>
      <c r="G37" s="281"/>
      <c r="H37" s="281"/>
      <c r="I37" s="279"/>
    </row>
    <row r="38" spans="2:9" ht="33" customHeight="1" x14ac:dyDescent="0.25">
      <c r="C38" s="281"/>
      <c r="D38" s="281"/>
      <c r="E38" s="281"/>
      <c r="F38" s="281"/>
      <c r="G38" s="281"/>
      <c r="H38" s="281"/>
      <c r="I38" s="279"/>
    </row>
    <row r="39" spans="2:9" ht="33" customHeight="1" x14ac:dyDescent="0.25">
      <c r="C39" s="281"/>
      <c r="D39" s="281"/>
      <c r="E39" s="281"/>
      <c r="F39" s="281"/>
      <c r="G39" s="281"/>
      <c r="H39" s="281"/>
      <c r="I39" s="279"/>
    </row>
    <row r="40" spans="2:9" ht="33" customHeight="1" x14ac:dyDescent="0.25">
      <c r="C40" s="281"/>
      <c r="D40" s="281"/>
      <c r="E40" s="281"/>
      <c r="F40" s="281"/>
      <c r="G40" s="281"/>
      <c r="H40" s="281"/>
      <c r="I40" s="279"/>
    </row>
    <row r="41" spans="2:9" ht="33" customHeight="1" x14ac:dyDescent="0.25">
      <c r="C41" s="281"/>
      <c r="D41" s="281"/>
      <c r="E41" s="281"/>
      <c r="F41" s="281"/>
      <c r="G41" s="281"/>
      <c r="H41" s="281"/>
      <c r="I41" s="279"/>
    </row>
    <row r="42" spans="2:9" ht="33" customHeight="1" x14ac:dyDescent="0.25">
      <c r="C42" s="281"/>
      <c r="D42" s="281"/>
      <c r="E42" s="281"/>
      <c r="F42" s="281"/>
      <c r="G42" s="281"/>
      <c r="H42" s="281"/>
      <c r="I42" s="279"/>
    </row>
    <row r="43" spans="2:9" ht="33" customHeight="1" x14ac:dyDescent="0.25">
      <c r="C43" s="281"/>
      <c r="D43" s="281"/>
      <c r="E43" s="281"/>
      <c r="F43" s="281"/>
      <c r="G43" s="281"/>
      <c r="H43" s="281"/>
      <c r="I43" s="279"/>
    </row>
    <row r="44" spans="2:9" ht="15.75" customHeight="1" x14ac:dyDescent="0.3">
      <c r="B44" s="106" t="s">
        <v>18</v>
      </c>
    </row>
    <row r="45" spans="2:9" ht="15.75" customHeight="1" x14ac:dyDescent="0.3">
      <c r="B45" s="106" t="s">
        <v>205</v>
      </c>
    </row>
    <row r="46" spans="2:9" ht="15.75" customHeight="1" x14ac:dyDescent="0.3">
      <c r="B46" s="106" t="s">
        <v>15</v>
      </c>
    </row>
  </sheetData>
  <mergeCells count="4">
    <mergeCell ref="B30:J30"/>
    <mergeCell ref="B4:Q4"/>
    <mergeCell ref="B3:Q3"/>
    <mergeCell ref="B16:J16"/>
  </mergeCells>
  <hyperlinks>
    <hyperlink ref="B2" location="Indice!A1" display="Índice"/>
    <hyperlink ref="Q2" location="'2.1.22'!A1" display="Siguiente"/>
    <hyperlink ref="P2" location="'2.1.20'!A1" display="Anterior"/>
  </hyperlinks>
  <pageMargins left="0.70866141732283472" right="0.70866141732283472" top="0.74803149606299213" bottom="0.74803149606299213" header="0.31496062992125984" footer="0.31496062992125984"/>
  <pageSetup paperSize="9" scale="57" orientation="landscape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4"/>
  <sheetViews>
    <sheetView showGridLines="0" zoomScale="70" zoomScaleNormal="70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83.7109375" customWidth="1"/>
    <col min="3" max="6" width="15.85546875" customWidth="1"/>
    <col min="7" max="12" width="15.7109375" customWidth="1"/>
  </cols>
  <sheetData>
    <row r="1" spans="2:11" ht="78" customHeight="1" x14ac:dyDescent="0.25"/>
    <row r="2" spans="2:11" ht="33" customHeight="1" x14ac:dyDescent="0.25">
      <c r="B2" s="52" t="s">
        <v>3</v>
      </c>
      <c r="E2" s="39" t="s">
        <v>279</v>
      </c>
      <c r="F2" s="39" t="s">
        <v>280</v>
      </c>
    </row>
    <row r="3" spans="2:11" ht="33" customHeight="1" x14ac:dyDescent="0.25">
      <c r="B3" s="448" t="s">
        <v>165</v>
      </c>
      <c r="C3" s="448"/>
      <c r="D3" s="448"/>
      <c r="E3" s="448"/>
      <c r="F3" s="448"/>
    </row>
    <row r="4" spans="2:11" ht="33" customHeight="1" x14ac:dyDescent="0.25">
      <c r="B4" s="450" t="s">
        <v>247</v>
      </c>
      <c r="C4" s="450"/>
      <c r="D4" s="450"/>
      <c r="E4" s="450"/>
      <c r="F4" s="450"/>
      <c r="H4" s="199"/>
      <c r="I4" s="280"/>
    </row>
    <row r="5" spans="2:11" ht="33" customHeight="1" x14ac:dyDescent="0.25">
      <c r="B5" s="280"/>
      <c r="C5" s="280"/>
      <c r="D5" s="280"/>
      <c r="E5" s="280"/>
      <c r="F5" s="280"/>
      <c r="H5" s="280"/>
      <c r="I5" s="280"/>
      <c r="K5" s="199"/>
    </row>
    <row r="6" spans="2:11" ht="33" customHeight="1" x14ac:dyDescent="0.25">
      <c r="B6" s="21" t="s">
        <v>0</v>
      </c>
      <c r="H6" s="280"/>
      <c r="I6" s="280"/>
      <c r="K6" s="199"/>
    </row>
    <row r="7" spans="2:11" ht="33" customHeight="1" x14ac:dyDescent="0.25">
      <c r="B7" s="196" t="s">
        <v>7</v>
      </c>
      <c r="C7" s="32">
        <v>2019</v>
      </c>
      <c r="D7" s="32">
        <v>2021</v>
      </c>
      <c r="E7" s="32" t="s">
        <v>238</v>
      </c>
      <c r="F7" s="32" t="s">
        <v>207</v>
      </c>
      <c r="H7" s="280"/>
      <c r="I7" s="280"/>
      <c r="K7" s="199"/>
    </row>
    <row r="8" spans="2:11" ht="33" customHeight="1" x14ac:dyDescent="0.25">
      <c r="B8" s="125" t="s">
        <v>486</v>
      </c>
      <c r="C8" s="202">
        <v>69872</v>
      </c>
      <c r="D8" s="202">
        <v>85440</v>
      </c>
      <c r="E8" s="95">
        <v>0.46163705675984601</v>
      </c>
      <c r="F8" s="95">
        <v>0.51846862427408902</v>
      </c>
      <c r="H8" s="280"/>
      <c r="I8" s="280"/>
      <c r="K8" s="199"/>
    </row>
    <row r="9" spans="2:11" ht="33" customHeight="1" x14ac:dyDescent="0.25">
      <c r="B9" s="125" t="s">
        <v>488</v>
      </c>
      <c r="C9" s="202">
        <v>73346</v>
      </c>
      <c r="D9" s="202">
        <v>68667</v>
      </c>
      <c r="E9" s="95">
        <v>0.48458941443078302</v>
      </c>
      <c r="F9" s="95">
        <v>0.41668638837814698</v>
      </c>
      <c r="H9" s="280"/>
      <c r="I9" s="280"/>
      <c r="K9" s="199"/>
    </row>
    <row r="10" spans="2:11" ht="33" customHeight="1" x14ac:dyDescent="0.25">
      <c r="B10" s="125" t="s">
        <v>492</v>
      </c>
      <c r="C10" s="202">
        <v>8038</v>
      </c>
      <c r="D10" s="202">
        <v>10615</v>
      </c>
      <c r="E10" s="95">
        <v>5.3106232285259403E-2</v>
      </c>
      <c r="F10" s="95">
        <v>6.4414143804651894E-2</v>
      </c>
      <c r="H10" s="280"/>
      <c r="I10" s="280"/>
      <c r="K10" s="199"/>
    </row>
    <row r="11" spans="2:11" ht="33" customHeight="1" x14ac:dyDescent="0.25">
      <c r="B11" s="125" t="s">
        <v>499</v>
      </c>
      <c r="C11" s="202">
        <v>101</v>
      </c>
      <c r="D11" s="202">
        <v>71</v>
      </c>
      <c r="E11" s="95">
        <v>6.67296524111868E-4</v>
      </c>
      <c r="F11" s="95">
        <v>4.3084354311166099E-4</v>
      </c>
      <c r="H11" s="280"/>
      <c r="I11" s="280"/>
      <c r="K11" s="199"/>
    </row>
    <row r="12" spans="2:11" ht="33" customHeight="1" x14ac:dyDescent="0.25">
      <c r="B12" s="125" t="s">
        <v>36</v>
      </c>
      <c r="C12" s="202">
        <v>0</v>
      </c>
      <c r="D12" s="202">
        <v>0</v>
      </c>
      <c r="E12" s="95">
        <v>0</v>
      </c>
      <c r="F12" s="95">
        <v>0</v>
      </c>
      <c r="H12" s="280"/>
      <c r="I12" s="280"/>
      <c r="K12" s="199"/>
    </row>
    <row r="13" spans="2:11" ht="33" customHeight="1" x14ac:dyDescent="0.25">
      <c r="B13" s="125" t="s">
        <v>503</v>
      </c>
      <c r="C13" s="202">
        <v>0</v>
      </c>
      <c r="D13" s="202">
        <v>0</v>
      </c>
      <c r="E13" s="95">
        <v>0</v>
      </c>
      <c r="F13" s="95">
        <v>0</v>
      </c>
      <c r="H13" s="280"/>
      <c r="I13" s="280"/>
      <c r="K13" s="199"/>
    </row>
    <row r="14" spans="2:11" ht="33" customHeight="1" x14ac:dyDescent="0.25">
      <c r="B14" s="125" t="s">
        <v>494</v>
      </c>
      <c r="C14" s="202">
        <v>0</v>
      </c>
      <c r="D14" s="202">
        <v>0</v>
      </c>
      <c r="E14" s="95">
        <v>0</v>
      </c>
      <c r="F14" s="95">
        <v>0</v>
      </c>
      <c r="H14" s="280"/>
      <c r="I14" s="280"/>
      <c r="K14" s="199"/>
    </row>
    <row r="15" spans="2:11" ht="33" customHeight="1" x14ac:dyDescent="0.25">
      <c r="B15" s="289" t="s">
        <v>448</v>
      </c>
      <c r="C15" s="284">
        <v>151357</v>
      </c>
      <c r="D15" s="284">
        <v>164793</v>
      </c>
      <c r="E15" s="115">
        <v>1</v>
      </c>
      <c r="F15" s="115">
        <v>1</v>
      </c>
      <c r="H15" s="280"/>
      <c r="I15" s="280"/>
      <c r="K15" s="199"/>
    </row>
    <row r="16" spans="2:11" ht="33" customHeight="1" x14ac:dyDescent="0.25">
      <c r="B16" s="384"/>
      <c r="C16" s="384"/>
      <c r="D16" s="385"/>
      <c r="E16" s="281"/>
      <c r="F16" s="281"/>
      <c r="H16" s="280"/>
      <c r="I16" s="280"/>
      <c r="K16" s="199"/>
    </row>
    <row r="17" spans="2:10" ht="33" customHeight="1" x14ac:dyDescent="0.25">
      <c r="B17" s="21" t="s">
        <v>1</v>
      </c>
    </row>
    <row r="18" spans="2:10" ht="33" customHeight="1" x14ac:dyDescent="0.25">
      <c r="B18" s="196" t="s">
        <v>7</v>
      </c>
      <c r="C18" s="32">
        <v>2019</v>
      </c>
      <c r="D18" s="32">
        <v>2021</v>
      </c>
      <c r="E18" s="32" t="s">
        <v>238</v>
      </c>
      <c r="F18" s="32" t="s">
        <v>207</v>
      </c>
    </row>
    <row r="19" spans="2:10" ht="33" customHeight="1" x14ac:dyDescent="0.25">
      <c r="B19" s="125" t="s">
        <v>486</v>
      </c>
      <c r="C19" s="202">
        <v>42553</v>
      </c>
      <c r="D19" s="202">
        <v>49005</v>
      </c>
      <c r="E19" s="95">
        <v>0.430432627628691</v>
      </c>
      <c r="F19" s="95">
        <v>0.48596305074324903</v>
      </c>
    </row>
    <row r="20" spans="2:10" ht="33" customHeight="1" x14ac:dyDescent="0.25">
      <c r="B20" s="125" t="s">
        <v>488</v>
      </c>
      <c r="C20" s="202">
        <v>50374</v>
      </c>
      <c r="D20" s="202">
        <v>44377</v>
      </c>
      <c r="E20" s="95">
        <v>0.50954370277460304</v>
      </c>
      <c r="F20" s="95">
        <v>0.440069019545621</v>
      </c>
    </row>
    <row r="21" spans="2:10" ht="33" customHeight="1" x14ac:dyDescent="0.25">
      <c r="B21" s="125" t="s">
        <v>492</v>
      </c>
      <c r="C21" s="202">
        <v>5879</v>
      </c>
      <c r="D21" s="202">
        <v>7419</v>
      </c>
      <c r="E21" s="95">
        <v>5.9467332921981399E-2</v>
      </c>
      <c r="F21" s="95">
        <v>7.3571265655834397E-2</v>
      </c>
    </row>
    <row r="22" spans="2:10" ht="33" customHeight="1" x14ac:dyDescent="0.25">
      <c r="B22" s="125" t="s">
        <v>499</v>
      </c>
      <c r="C22" s="202">
        <v>55</v>
      </c>
      <c r="D22" s="202">
        <v>40</v>
      </c>
      <c r="E22" s="95">
        <v>5.5633667472511903E-4</v>
      </c>
      <c r="F22" s="95">
        <v>3.9666405529496898E-4</v>
      </c>
    </row>
    <row r="23" spans="2:10" ht="33" customHeight="1" x14ac:dyDescent="0.25">
      <c r="B23" s="125" t="s">
        <v>36</v>
      </c>
      <c r="C23" s="202">
        <v>0</v>
      </c>
      <c r="D23" s="202">
        <v>0</v>
      </c>
      <c r="E23" s="95">
        <v>0</v>
      </c>
      <c r="F23" s="95">
        <v>0</v>
      </c>
    </row>
    <row r="24" spans="2:10" ht="33" customHeight="1" x14ac:dyDescent="0.25">
      <c r="B24" s="125" t="s">
        <v>503</v>
      </c>
      <c r="C24" s="202">
        <v>0</v>
      </c>
      <c r="D24" s="202">
        <v>0</v>
      </c>
      <c r="E24" s="95">
        <v>0</v>
      </c>
      <c r="F24" s="95">
        <v>0</v>
      </c>
    </row>
    <row r="25" spans="2:10" ht="33" customHeight="1" x14ac:dyDescent="0.25">
      <c r="B25" s="125" t="s">
        <v>494</v>
      </c>
      <c r="C25" s="202">
        <v>0</v>
      </c>
      <c r="D25" s="202">
        <v>0</v>
      </c>
      <c r="E25" s="95">
        <v>0</v>
      </c>
      <c r="F25" s="95">
        <v>0</v>
      </c>
    </row>
    <row r="26" spans="2:10" ht="33" customHeight="1" x14ac:dyDescent="0.25">
      <c r="B26" s="289" t="s">
        <v>448</v>
      </c>
      <c r="C26" s="284">
        <v>98861</v>
      </c>
      <c r="D26" s="284">
        <v>100841</v>
      </c>
      <c r="E26" s="115">
        <v>1</v>
      </c>
      <c r="F26" s="115">
        <v>1</v>
      </c>
    </row>
    <row r="27" spans="2:10" ht="33" customHeight="1" x14ac:dyDescent="0.25">
      <c r="B27" s="287"/>
      <c r="C27" s="393"/>
      <c r="D27" s="393"/>
      <c r="E27" s="394"/>
      <c r="F27" s="394"/>
    </row>
    <row r="28" spans="2:10" ht="36.75" customHeight="1" x14ac:dyDescent="0.25">
      <c r="B28" s="478" t="s">
        <v>248</v>
      </c>
      <c r="C28" s="478"/>
      <c r="D28" s="478"/>
      <c r="E28" s="478"/>
      <c r="F28" s="478"/>
      <c r="G28" s="146"/>
      <c r="H28" s="146"/>
      <c r="I28" s="281"/>
      <c r="J28" s="279"/>
    </row>
    <row r="29" spans="2:10" ht="33" customHeight="1" x14ac:dyDescent="0.25">
      <c r="B29" s="331"/>
      <c r="C29" s="331"/>
      <c r="D29" s="331"/>
      <c r="E29" s="331"/>
      <c r="F29" s="331"/>
      <c r="G29" s="331"/>
    </row>
    <row r="30" spans="2:10" ht="33" customHeight="1" x14ac:dyDescent="0.25">
      <c r="B30" s="268"/>
      <c r="C30" s="268"/>
      <c r="D30" s="391"/>
      <c r="E30" s="391"/>
      <c r="F30" s="391"/>
      <c r="G30" s="296"/>
    </row>
    <row r="31" spans="2:10" ht="33" customHeight="1" x14ac:dyDescent="0.25">
      <c r="B31" s="387" t="s">
        <v>8</v>
      </c>
      <c r="C31" s="71">
        <f>+C7</f>
        <v>2019</v>
      </c>
      <c r="D31" s="71">
        <f>+D7</f>
        <v>2021</v>
      </c>
      <c r="E31" s="387">
        <f>+C31</f>
        <v>2019</v>
      </c>
      <c r="F31" s="387">
        <f>+D31</f>
        <v>2021</v>
      </c>
      <c r="G31" s="296"/>
    </row>
    <row r="32" spans="2:10" ht="33" customHeight="1" x14ac:dyDescent="0.3">
      <c r="B32" s="388" t="str">
        <f>+B8</f>
        <v>Servicios ambulatorios</v>
      </c>
      <c r="C32" s="390">
        <f>+C8</f>
        <v>69872</v>
      </c>
      <c r="D32" s="388">
        <f t="shared" ref="D32" si="0">+D8</f>
        <v>85440</v>
      </c>
      <c r="E32" s="389">
        <f>C32/$C$37</f>
        <v>0.46163705675984595</v>
      </c>
      <c r="F32" s="389">
        <f>D32/$D$37</f>
        <v>0.51846862427408935</v>
      </c>
      <c r="G32" s="198"/>
    </row>
    <row r="33" spans="2:10" ht="33" customHeight="1" x14ac:dyDescent="0.3">
      <c r="B33" s="388" t="str">
        <f t="shared" ref="B33:D35" si="1">+B9</f>
        <v>Servicios con internación</v>
      </c>
      <c r="C33" s="388">
        <f t="shared" si="1"/>
        <v>73346</v>
      </c>
      <c r="D33" s="388">
        <f t="shared" si="1"/>
        <v>68667</v>
      </c>
      <c r="E33" s="389">
        <f t="shared" ref="E33:E36" si="2">C33/$C$37</f>
        <v>0.48458941443078285</v>
      </c>
      <c r="F33" s="389">
        <f t="shared" ref="F33:F36" si="3">D33/$D$37</f>
        <v>0.41668638837814714</v>
      </c>
      <c r="G33" s="198"/>
    </row>
    <row r="34" spans="2:10" ht="33" customHeight="1" x14ac:dyDescent="0.3">
      <c r="B34" s="388" t="str">
        <f t="shared" si="1"/>
        <v>Otros servicios de salud humana</v>
      </c>
      <c r="C34" s="388">
        <f t="shared" si="1"/>
        <v>8038</v>
      </c>
      <c r="D34" s="388">
        <f t="shared" si="1"/>
        <v>10615</v>
      </c>
      <c r="E34" s="389">
        <f t="shared" si="2"/>
        <v>5.3106232285259354E-2</v>
      </c>
      <c r="F34" s="389">
        <f t="shared" si="3"/>
        <v>6.4414143804651894E-2</v>
      </c>
      <c r="G34" s="198"/>
    </row>
    <row r="35" spans="2:10" ht="33" customHeight="1" x14ac:dyDescent="0.3">
      <c r="B35" s="388" t="str">
        <f t="shared" si="1"/>
        <v>Servicios odontológicos</v>
      </c>
      <c r="C35" s="388">
        <f t="shared" si="1"/>
        <v>101</v>
      </c>
      <c r="D35" s="388">
        <f t="shared" si="1"/>
        <v>71</v>
      </c>
      <c r="E35" s="389">
        <f t="shared" si="2"/>
        <v>6.67296524111868E-4</v>
      </c>
      <c r="F35" s="389">
        <f t="shared" si="3"/>
        <v>4.3084354311166131E-4</v>
      </c>
      <c r="G35" s="198"/>
    </row>
    <row r="36" spans="2:10" ht="33" customHeight="1" x14ac:dyDescent="0.3">
      <c r="B36" s="388" t="s">
        <v>9</v>
      </c>
      <c r="C36" s="390">
        <f>+C12+C13+C14</f>
        <v>0</v>
      </c>
      <c r="D36" s="390">
        <f>+D12+D13+D14</f>
        <v>0</v>
      </c>
      <c r="E36" s="389">
        <f t="shared" si="2"/>
        <v>0</v>
      </c>
      <c r="F36" s="389">
        <f t="shared" si="3"/>
        <v>0</v>
      </c>
      <c r="G36" s="198"/>
    </row>
    <row r="37" spans="2:10" ht="33" customHeight="1" x14ac:dyDescent="0.25">
      <c r="B37" s="198"/>
      <c r="C37" s="198">
        <f>+SUM(C32:C36)</f>
        <v>151357</v>
      </c>
      <c r="D37" s="198">
        <f>+SUM(D32:D36)</f>
        <v>164793</v>
      </c>
      <c r="E37" s="386">
        <f>+SUM(E32:E36)</f>
        <v>1</v>
      </c>
      <c r="F37" s="386">
        <f>+SUM(F32:F36)</f>
        <v>1.0000000000000002</v>
      </c>
      <c r="G37" s="198"/>
    </row>
    <row r="38" spans="2:10" ht="33" customHeight="1" x14ac:dyDescent="0.25">
      <c r="B38" s="198"/>
      <c r="C38" s="392">
        <f>+C15-C37</f>
        <v>0</v>
      </c>
      <c r="D38" s="392">
        <f>+D15-D37</f>
        <v>0</v>
      </c>
      <c r="E38" s="198"/>
      <c r="F38" s="198"/>
      <c r="G38" s="198"/>
    </row>
    <row r="39" spans="2:10" ht="33" customHeight="1" x14ac:dyDescent="0.25">
      <c r="B39" s="197"/>
      <c r="C39" s="197"/>
      <c r="D39" s="297"/>
      <c r="E39" s="297"/>
      <c r="F39" s="297"/>
      <c r="G39" s="297"/>
    </row>
    <row r="40" spans="2:10" ht="33" customHeight="1" x14ac:dyDescent="0.25">
      <c r="B40" s="287"/>
      <c r="C40" s="393"/>
      <c r="D40" s="393"/>
      <c r="E40" s="394"/>
      <c r="F40" s="394"/>
    </row>
    <row r="41" spans="2:10" ht="33" customHeight="1" x14ac:dyDescent="0.25">
      <c r="B41" s="287"/>
      <c r="C41" s="393"/>
      <c r="D41" s="393"/>
      <c r="E41" s="394"/>
      <c r="F41" s="394"/>
    </row>
    <row r="42" spans="2:10" ht="33" customHeight="1" x14ac:dyDescent="0.25">
      <c r="B42" s="287"/>
      <c r="C42" s="393"/>
      <c r="D42" s="393"/>
      <c r="E42" s="394"/>
      <c r="F42" s="394"/>
    </row>
    <row r="43" spans="2:10" ht="33" customHeight="1" x14ac:dyDescent="0.25">
      <c r="B43" s="287"/>
      <c r="C43" s="393"/>
      <c r="D43" s="393"/>
      <c r="E43" s="394"/>
      <c r="F43" s="394"/>
    </row>
    <row r="44" spans="2:10" ht="33" customHeight="1" x14ac:dyDescent="0.25">
      <c r="B44" s="287"/>
      <c r="C44" s="393"/>
      <c r="D44" s="393"/>
      <c r="E44" s="394"/>
      <c r="F44" s="394"/>
    </row>
    <row r="45" spans="2:10" ht="36.75" customHeight="1" x14ac:dyDescent="0.25">
      <c r="B45" s="478" t="s">
        <v>248</v>
      </c>
      <c r="C45" s="478"/>
      <c r="D45" s="478"/>
      <c r="E45" s="478"/>
      <c r="F45" s="478"/>
      <c r="G45" s="146"/>
      <c r="H45" s="146"/>
      <c r="I45" s="281"/>
      <c r="J45" s="279"/>
    </row>
    <row r="46" spans="2:10" ht="33" customHeight="1" x14ac:dyDescent="0.25">
      <c r="B46" s="331"/>
      <c r="C46" s="331"/>
      <c r="D46" s="331"/>
      <c r="E46" s="331"/>
      <c r="F46" s="331"/>
      <c r="G46" s="331"/>
      <c r="H46" s="280"/>
      <c r="I46" s="281"/>
      <c r="J46" s="279"/>
    </row>
    <row r="47" spans="2:10" ht="33" customHeight="1" x14ac:dyDescent="0.25">
      <c r="B47" s="268"/>
      <c r="C47" s="268"/>
      <c r="D47" s="391"/>
      <c r="E47" s="391"/>
      <c r="F47" s="391"/>
      <c r="G47" s="296"/>
      <c r="H47" s="296"/>
      <c r="I47" s="281"/>
      <c r="J47" s="279"/>
    </row>
    <row r="48" spans="2:10" ht="33" customHeight="1" x14ac:dyDescent="0.25">
      <c r="B48" s="387" t="s">
        <v>8</v>
      </c>
      <c r="C48" s="71">
        <f t="shared" ref="C48:D50" si="4">+C18</f>
        <v>2019</v>
      </c>
      <c r="D48" s="71">
        <f t="shared" si="4"/>
        <v>2021</v>
      </c>
      <c r="E48" s="387">
        <f>+C48</f>
        <v>2019</v>
      </c>
      <c r="F48" s="387">
        <f>+D48</f>
        <v>2021</v>
      </c>
      <c r="G48" s="296"/>
      <c r="H48" s="209"/>
    </row>
    <row r="49" spans="2:10" ht="33" customHeight="1" x14ac:dyDescent="0.3">
      <c r="B49" s="388" t="str">
        <f>+B19</f>
        <v>Servicios ambulatorios</v>
      </c>
      <c r="C49" s="388">
        <f t="shared" si="4"/>
        <v>42553</v>
      </c>
      <c r="D49" s="388">
        <f t="shared" si="4"/>
        <v>49005</v>
      </c>
      <c r="E49" s="389">
        <f>C49/$C$54</f>
        <v>0.43043262762869078</v>
      </c>
      <c r="F49" s="389">
        <f>D49/$D$54</f>
        <v>0.48596305074324925</v>
      </c>
      <c r="G49" s="198"/>
      <c r="H49" s="209"/>
    </row>
    <row r="50" spans="2:10" ht="33" customHeight="1" x14ac:dyDescent="0.3">
      <c r="B50" s="388" t="str">
        <f>+B20</f>
        <v>Servicios con internación</v>
      </c>
      <c r="C50" s="388">
        <f t="shared" si="4"/>
        <v>50374</v>
      </c>
      <c r="D50" s="388">
        <f t="shared" si="4"/>
        <v>44377</v>
      </c>
      <c r="E50" s="389">
        <f t="shared" ref="E50:E53" si="5">C50/$C$54</f>
        <v>0.5095437027746027</v>
      </c>
      <c r="F50" s="389">
        <f t="shared" ref="F50:F53" si="6">D50/$D$54</f>
        <v>0.44006901954562133</v>
      </c>
      <c r="G50" s="198"/>
      <c r="H50" s="209"/>
    </row>
    <row r="51" spans="2:10" ht="33" customHeight="1" x14ac:dyDescent="0.3">
      <c r="B51" s="388" t="str">
        <f t="shared" ref="B51:D51" si="7">+B21</f>
        <v>Otros servicios de salud humana</v>
      </c>
      <c r="C51" s="388">
        <f t="shared" si="7"/>
        <v>5879</v>
      </c>
      <c r="D51" s="388">
        <f t="shared" si="7"/>
        <v>7419</v>
      </c>
      <c r="E51" s="389">
        <f t="shared" si="5"/>
        <v>5.9467332921981371E-2</v>
      </c>
      <c r="F51" s="389">
        <f t="shared" si="6"/>
        <v>7.3571265655834439E-2</v>
      </c>
      <c r="G51" s="198"/>
      <c r="H51" s="209"/>
    </row>
    <row r="52" spans="2:10" ht="33" customHeight="1" x14ac:dyDescent="0.3">
      <c r="B52" s="388" t="str">
        <f t="shared" ref="B52:D52" si="8">+B22</f>
        <v>Servicios odontológicos</v>
      </c>
      <c r="C52" s="388">
        <f t="shared" si="8"/>
        <v>55</v>
      </c>
      <c r="D52" s="388">
        <f t="shared" si="8"/>
        <v>40</v>
      </c>
      <c r="E52" s="389">
        <f t="shared" si="5"/>
        <v>5.5633667472511914E-4</v>
      </c>
      <c r="F52" s="389">
        <f t="shared" si="6"/>
        <v>3.9666405529496931E-4</v>
      </c>
      <c r="G52" s="198"/>
      <c r="H52" s="209"/>
    </row>
    <row r="53" spans="2:10" ht="33" customHeight="1" x14ac:dyDescent="0.3">
      <c r="B53" s="388" t="s">
        <v>9</v>
      </c>
      <c r="C53" s="390">
        <f>+C23+C24+C25</f>
        <v>0</v>
      </c>
      <c r="D53" s="390">
        <f>+D23+D24+D25</f>
        <v>0</v>
      </c>
      <c r="E53" s="389">
        <f t="shared" si="5"/>
        <v>0</v>
      </c>
      <c r="F53" s="389">
        <f t="shared" si="6"/>
        <v>0</v>
      </c>
      <c r="G53" s="198"/>
      <c r="H53" s="209"/>
    </row>
    <row r="54" spans="2:10" ht="33" customHeight="1" x14ac:dyDescent="0.25">
      <c r="B54" s="198"/>
      <c r="C54" s="198">
        <f>+SUM(C49:C53)</f>
        <v>98861</v>
      </c>
      <c r="D54" s="198">
        <f>+SUM(D49:D53)</f>
        <v>100841</v>
      </c>
      <c r="E54" s="386">
        <f>+SUM(E49:E53)</f>
        <v>1</v>
      </c>
      <c r="F54" s="386">
        <f>+SUM(F49:F53)</f>
        <v>0.99999999999999989</v>
      </c>
      <c r="G54" s="198"/>
      <c r="H54" s="209"/>
    </row>
    <row r="55" spans="2:10" ht="33" customHeight="1" x14ac:dyDescent="0.25">
      <c r="B55" s="198"/>
      <c r="C55" s="392">
        <f>+C26-C54</f>
        <v>0</v>
      </c>
      <c r="D55" s="392">
        <f>+D26-D54</f>
        <v>0</v>
      </c>
      <c r="E55" s="198"/>
      <c r="F55" s="198"/>
      <c r="G55" s="198"/>
      <c r="H55" s="296"/>
      <c r="I55" s="281"/>
      <c r="J55" s="279"/>
    </row>
    <row r="56" spans="2:10" ht="33" customHeight="1" x14ac:dyDescent="0.25">
      <c r="B56" s="197"/>
      <c r="C56" s="197"/>
      <c r="D56" s="297"/>
      <c r="E56" s="297"/>
      <c r="F56" s="297"/>
      <c r="G56" s="297"/>
      <c r="H56" s="281"/>
      <c r="I56" s="281"/>
      <c r="J56" s="279"/>
    </row>
    <row r="57" spans="2:10" ht="33" customHeight="1" x14ac:dyDescent="0.25">
      <c r="B57" s="197"/>
      <c r="C57" s="197"/>
      <c r="D57" s="297"/>
      <c r="E57" s="297"/>
      <c r="F57" s="297"/>
      <c r="G57" s="297"/>
      <c r="H57" s="281"/>
      <c r="I57" s="281"/>
      <c r="J57" s="279"/>
    </row>
    <row r="58" spans="2:10" ht="33" customHeight="1" x14ac:dyDescent="0.25">
      <c r="B58" s="197"/>
      <c r="C58" s="197"/>
      <c r="D58" s="297"/>
      <c r="E58" s="297"/>
      <c r="F58" s="297"/>
      <c r="G58" s="297"/>
      <c r="H58" s="281"/>
      <c r="I58" s="281"/>
      <c r="J58" s="279"/>
    </row>
    <row r="59" spans="2:10" ht="33" customHeight="1" x14ac:dyDescent="0.25">
      <c r="B59" s="197"/>
      <c r="C59" s="197"/>
      <c r="D59" s="297"/>
      <c r="E59" s="297"/>
      <c r="F59" s="297"/>
      <c r="G59" s="297"/>
      <c r="H59" s="281"/>
      <c r="I59" s="281"/>
      <c r="J59" s="279"/>
    </row>
    <row r="60" spans="2:10" ht="33" customHeight="1" x14ac:dyDescent="0.25">
      <c r="B60" s="197"/>
      <c r="C60" s="197"/>
      <c r="D60" s="297"/>
      <c r="E60" s="297"/>
      <c r="F60" s="297"/>
      <c r="G60" s="297"/>
      <c r="H60" s="281"/>
      <c r="I60" s="281"/>
      <c r="J60" s="279"/>
    </row>
    <row r="61" spans="2:10" ht="33" customHeight="1" x14ac:dyDescent="0.25">
      <c r="B61" s="197"/>
      <c r="C61" s="197"/>
      <c r="D61" s="297"/>
      <c r="E61" s="297"/>
      <c r="F61" s="297"/>
      <c r="G61" s="281"/>
      <c r="H61" s="281"/>
      <c r="I61" s="281"/>
      <c r="J61" s="279"/>
    </row>
    <row r="62" spans="2:10" ht="17.25" customHeight="1" x14ac:dyDescent="0.3">
      <c r="B62" s="106" t="s">
        <v>78</v>
      </c>
      <c r="D62" s="281"/>
      <c r="E62" s="281"/>
      <c r="F62" s="281"/>
      <c r="G62" s="281"/>
      <c r="H62" s="281"/>
      <c r="I62" s="281"/>
      <c r="J62" s="279"/>
    </row>
    <row r="63" spans="2:10" ht="16.5" customHeight="1" x14ac:dyDescent="0.3">
      <c r="B63" s="106" t="s">
        <v>205</v>
      </c>
      <c r="D63" s="281"/>
      <c r="E63" s="281"/>
      <c r="F63" s="281"/>
      <c r="G63" s="281"/>
      <c r="H63" s="281"/>
      <c r="I63" s="281"/>
      <c r="J63" s="279"/>
    </row>
    <row r="64" spans="2:10" ht="16.5" customHeight="1" x14ac:dyDescent="0.3">
      <c r="B64" s="106" t="s">
        <v>15</v>
      </c>
      <c r="D64" s="281"/>
      <c r="E64" s="281"/>
      <c r="F64" s="281"/>
      <c r="G64" s="281"/>
      <c r="H64" s="281"/>
      <c r="I64" s="281"/>
      <c r="J64" s="279"/>
    </row>
  </sheetData>
  <mergeCells count="4">
    <mergeCell ref="B45:F45"/>
    <mergeCell ref="B4:F4"/>
    <mergeCell ref="B3:F3"/>
    <mergeCell ref="B28:F28"/>
  </mergeCells>
  <conditionalFormatting sqref="C55:D55">
    <cfRule type="cellIs" dxfId="3" priority="2" stopIfTrue="1" operator="notEqual">
      <formula>0</formula>
    </cfRule>
  </conditionalFormatting>
  <conditionalFormatting sqref="C38:D38">
    <cfRule type="cellIs" dxfId="2" priority="1" stopIfTrue="1" operator="notEqual">
      <formula>0</formula>
    </cfRule>
  </conditionalFormatting>
  <hyperlinks>
    <hyperlink ref="B2" location="Indice!A1" display="Índice"/>
    <hyperlink ref="F2" location="'2.1.23'!A1" display="Siguiente"/>
    <hyperlink ref="E2" location="'2.1.21'!A1" display="Anterior"/>
  </hyperlinks>
  <pageMargins left="0.7" right="0.7" top="0.75" bottom="0.75" header="0.3" footer="0.3"/>
  <pageSetup paperSize="9" orientation="portrait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showGridLines="0" zoomScale="70" zoomScaleNormal="70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83.7109375" customWidth="1"/>
    <col min="3" max="6" width="15.85546875" customWidth="1"/>
    <col min="7" max="12" width="15.7109375" customWidth="1"/>
  </cols>
  <sheetData>
    <row r="1" spans="1:11" ht="78" customHeight="1" x14ac:dyDescent="0.25">
      <c r="A1" s="398"/>
    </row>
    <row r="2" spans="1:11" ht="33" customHeight="1" x14ac:dyDescent="0.25">
      <c r="B2" s="52" t="s">
        <v>3</v>
      </c>
      <c r="E2" s="39" t="s">
        <v>279</v>
      </c>
      <c r="F2" s="39" t="s">
        <v>280</v>
      </c>
    </row>
    <row r="3" spans="1:11" ht="33" customHeight="1" x14ac:dyDescent="0.25">
      <c r="B3" s="448" t="s">
        <v>166</v>
      </c>
      <c r="C3" s="448"/>
      <c r="D3" s="448"/>
      <c r="E3" s="448"/>
      <c r="F3" s="448"/>
    </row>
    <row r="4" spans="1:11" ht="33" customHeight="1" x14ac:dyDescent="0.25">
      <c r="B4" s="450" t="s">
        <v>251</v>
      </c>
      <c r="C4" s="450"/>
      <c r="D4" s="450"/>
      <c r="E4" s="450"/>
      <c r="F4" s="450"/>
      <c r="H4" s="199"/>
      <c r="I4" s="280"/>
    </row>
    <row r="5" spans="1:11" ht="33" customHeight="1" x14ac:dyDescent="0.25">
      <c r="B5" s="280"/>
      <c r="C5" s="280"/>
      <c r="D5" s="280"/>
      <c r="E5" s="280"/>
      <c r="F5" s="280"/>
      <c r="H5" s="280"/>
      <c r="I5" s="280"/>
      <c r="K5" s="199"/>
    </row>
    <row r="6" spans="1:11" ht="33" customHeight="1" x14ac:dyDescent="0.25">
      <c r="B6" s="21" t="s">
        <v>0</v>
      </c>
      <c r="H6" s="280"/>
      <c r="I6" s="280"/>
      <c r="K6" s="199"/>
    </row>
    <row r="7" spans="1:11" ht="33" customHeight="1" x14ac:dyDescent="0.25">
      <c r="B7" s="196" t="s">
        <v>7</v>
      </c>
      <c r="C7" s="32">
        <v>2019</v>
      </c>
      <c r="D7" s="32">
        <v>2021</v>
      </c>
      <c r="E7" s="32" t="s">
        <v>238</v>
      </c>
      <c r="F7" s="32" t="s">
        <v>207</v>
      </c>
      <c r="H7" s="280"/>
      <c r="I7" s="280"/>
      <c r="K7" s="199"/>
    </row>
    <row r="8" spans="1:11" ht="33" customHeight="1" x14ac:dyDescent="0.25">
      <c r="B8" s="125" t="s">
        <v>517</v>
      </c>
      <c r="C8" s="202">
        <v>70210</v>
      </c>
      <c r="D8" s="202">
        <v>66222</v>
      </c>
      <c r="E8" s="95">
        <v>0.46387018770192301</v>
      </c>
      <c r="F8" s="95">
        <v>0.401849593125922</v>
      </c>
      <c r="H8" s="280"/>
      <c r="I8" s="280"/>
      <c r="K8" s="199"/>
    </row>
    <row r="9" spans="1:11" ht="33" customHeight="1" x14ac:dyDescent="0.25">
      <c r="B9" s="125" t="s">
        <v>511</v>
      </c>
      <c r="C9" s="202">
        <v>50197</v>
      </c>
      <c r="D9" s="202">
        <v>57523</v>
      </c>
      <c r="E9" s="95">
        <v>0.33164637248359802</v>
      </c>
      <c r="F9" s="95">
        <v>0.34906215676636698</v>
      </c>
      <c r="H9" s="280"/>
      <c r="I9" s="280"/>
      <c r="K9" s="199"/>
    </row>
    <row r="10" spans="1:11" ht="33" customHeight="1" x14ac:dyDescent="0.25">
      <c r="B10" s="125" t="s">
        <v>509</v>
      </c>
      <c r="C10" s="202">
        <v>19675</v>
      </c>
      <c r="D10" s="202">
        <v>27917</v>
      </c>
      <c r="E10" s="95">
        <v>0.12999068427624799</v>
      </c>
      <c r="F10" s="95">
        <v>0.16940646750772201</v>
      </c>
      <c r="H10" s="280"/>
      <c r="I10" s="280"/>
      <c r="K10" s="199"/>
    </row>
    <row r="11" spans="1:11" ht="33" customHeight="1" x14ac:dyDescent="0.25">
      <c r="B11" s="125" t="s">
        <v>519</v>
      </c>
      <c r="C11" s="202">
        <v>8038</v>
      </c>
      <c r="D11" s="202">
        <v>10615</v>
      </c>
      <c r="E11" s="95">
        <v>5.3106232285259403E-2</v>
      </c>
      <c r="F11" s="95">
        <v>6.4414143804651894E-2</v>
      </c>
      <c r="H11" s="280"/>
      <c r="I11" s="280"/>
      <c r="K11" s="199"/>
    </row>
    <row r="12" spans="1:11" ht="33" customHeight="1" x14ac:dyDescent="0.25">
      <c r="B12" s="125" t="s">
        <v>515</v>
      </c>
      <c r="C12" s="202">
        <v>3136</v>
      </c>
      <c r="D12" s="202">
        <v>2445</v>
      </c>
      <c r="E12" s="95">
        <v>2.0719226728859601E-2</v>
      </c>
      <c r="F12" s="95">
        <v>1.4836795252225501E-2</v>
      </c>
      <c r="H12" s="280"/>
      <c r="I12" s="280"/>
      <c r="K12" s="199"/>
    </row>
    <row r="13" spans="1:11" ht="33" customHeight="1" x14ac:dyDescent="0.25">
      <c r="B13" s="125" t="s">
        <v>525</v>
      </c>
      <c r="C13" s="202">
        <v>79</v>
      </c>
      <c r="D13" s="202">
        <v>57</v>
      </c>
      <c r="E13" s="95">
        <v>5.21944805988491E-4</v>
      </c>
      <c r="F13" s="95">
        <v>3.4588847827274197E-4</v>
      </c>
      <c r="H13" s="280"/>
      <c r="I13" s="280"/>
      <c r="K13" s="199"/>
    </row>
    <row r="14" spans="1:11" ht="33" customHeight="1" x14ac:dyDescent="0.25">
      <c r="B14" s="125" t="s">
        <v>536</v>
      </c>
      <c r="C14" s="202">
        <v>22</v>
      </c>
      <c r="D14" s="202">
        <v>14</v>
      </c>
      <c r="E14" s="95">
        <v>1.4535171812337701E-4</v>
      </c>
      <c r="F14" s="95">
        <v>8.4955064838919094E-5</v>
      </c>
      <c r="H14" s="280"/>
      <c r="I14" s="280"/>
      <c r="K14" s="199"/>
    </row>
    <row r="15" spans="1:11" ht="33" customHeight="1" x14ac:dyDescent="0.25">
      <c r="B15" s="289" t="s">
        <v>448</v>
      </c>
      <c r="C15" s="284">
        <v>151357</v>
      </c>
      <c r="D15" s="284">
        <v>164793</v>
      </c>
      <c r="E15" s="115">
        <v>1</v>
      </c>
      <c r="F15" s="115">
        <v>1</v>
      </c>
      <c r="H15" s="280"/>
      <c r="I15" s="280"/>
      <c r="K15" s="199"/>
    </row>
    <row r="16" spans="1:11" ht="33" customHeight="1" x14ac:dyDescent="0.25">
      <c r="B16" s="280"/>
      <c r="C16" s="280"/>
      <c r="D16" s="280"/>
      <c r="E16" s="280"/>
      <c r="F16" s="280"/>
      <c r="H16" s="280"/>
      <c r="I16" s="280"/>
      <c r="K16" s="199"/>
    </row>
    <row r="17" spans="2:10" ht="33" customHeight="1" x14ac:dyDescent="0.25">
      <c r="B17" s="21" t="s">
        <v>1</v>
      </c>
    </row>
    <row r="18" spans="2:10" ht="33" customHeight="1" x14ac:dyDescent="0.25">
      <c r="B18" s="196" t="s">
        <v>7</v>
      </c>
      <c r="C18" s="32">
        <v>2019</v>
      </c>
      <c r="D18" s="32">
        <v>2021</v>
      </c>
      <c r="E18" s="32" t="s">
        <v>238</v>
      </c>
      <c r="F18" s="32" t="s">
        <v>207</v>
      </c>
    </row>
    <row r="19" spans="2:10" ht="33" customHeight="1" x14ac:dyDescent="0.25">
      <c r="B19" s="125" t="s">
        <v>517</v>
      </c>
      <c r="C19" s="202">
        <v>48671</v>
      </c>
      <c r="D19" s="202">
        <v>43178</v>
      </c>
      <c r="E19" s="95">
        <v>0.49231749628265897</v>
      </c>
      <c r="F19" s="95">
        <v>0.42817901448815499</v>
      </c>
    </row>
    <row r="20" spans="2:10" ht="33" customHeight="1" x14ac:dyDescent="0.25">
      <c r="B20" s="125" t="s">
        <v>511</v>
      </c>
      <c r="C20" s="202">
        <v>31504</v>
      </c>
      <c r="D20" s="202">
        <v>33730</v>
      </c>
      <c r="E20" s="95">
        <v>0.31866964728254799</v>
      </c>
      <c r="F20" s="95">
        <v>0.33448696462748301</v>
      </c>
    </row>
    <row r="21" spans="2:10" ht="33" customHeight="1" x14ac:dyDescent="0.25">
      <c r="B21" s="125" t="s">
        <v>509</v>
      </c>
      <c r="C21" s="202">
        <v>11049</v>
      </c>
      <c r="D21" s="202">
        <v>15275</v>
      </c>
      <c r="E21" s="95">
        <v>0.111762980346143</v>
      </c>
      <c r="F21" s="95">
        <v>0.15147608611576599</v>
      </c>
    </row>
    <row r="22" spans="2:10" ht="33" customHeight="1" x14ac:dyDescent="0.25">
      <c r="B22" s="125" t="s">
        <v>519</v>
      </c>
      <c r="C22" s="202">
        <v>5879</v>
      </c>
      <c r="D22" s="202">
        <v>7419</v>
      </c>
      <c r="E22" s="95">
        <v>5.9467332921981399E-2</v>
      </c>
      <c r="F22" s="95">
        <v>7.3571265655834397E-2</v>
      </c>
    </row>
    <row r="23" spans="2:10" ht="33" customHeight="1" x14ac:dyDescent="0.25">
      <c r="B23" s="125" t="s">
        <v>515</v>
      </c>
      <c r="C23" s="202">
        <v>1703</v>
      </c>
      <c r="D23" s="202">
        <v>1199</v>
      </c>
      <c r="E23" s="95">
        <v>1.7226206491943199E-2</v>
      </c>
      <c r="F23" s="95">
        <v>1.18900050574667E-2</v>
      </c>
    </row>
    <row r="24" spans="2:10" ht="33" customHeight="1" x14ac:dyDescent="0.25">
      <c r="B24" s="125" t="s">
        <v>525</v>
      </c>
      <c r="C24" s="202">
        <v>42</v>
      </c>
      <c r="D24" s="202">
        <v>31</v>
      </c>
      <c r="E24" s="95">
        <v>4.2483891524463602E-4</v>
      </c>
      <c r="F24" s="95">
        <v>3.0741464285360102E-4</v>
      </c>
    </row>
    <row r="25" spans="2:10" ht="33" customHeight="1" x14ac:dyDescent="0.25">
      <c r="B25" s="125" t="s">
        <v>536</v>
      </c>
      <c r="C25" s="202">
        <v>13</v>
      </c>
      <c r="D25" s="202">
        <v>9</v>
      </c>
      <c r="E25" s="95">
        <v>1.3149775948048301E-4</v>
      </c>
      <c r="F25" s="95">
        <v>8.9249412441368099E-5</v>
      </c>
    </row>
    <row r="26" spans="2:10" ht="33" customHeight="1" x14ac:dyDescent="0.25">
      <c r="B26" s="289" t="s">
        <v>448</v>
      </c>
      <c r="C26" s="284">
        <v>98861</v>
      </c>
      <c r="D26" s="284">
        <v>100841</v>
      </c>
      <c r="E26" s="115">
        <v>1</v>
      </c>
      <c r="F26" s="115">
        <v>1</v>
      </c>
    </row>
    <row r="27" spans="2:10" ht="33" customHeight="1" x14ac:dyDescent="0.25">
      <c r="B27" s="287"/>
      <c r="C27" s="393"/>
      <c r="D27" s="393"/>
      <c r="E27" s="394"/>
      <c r="F27" s="394"/>
    </row>
    <row r="28" spans="2:10" ht="36" customHeight="1" x14ac:dyDescent="0.25">
      <c r="B28" s="478" t="s">
        <v>283</v>
      </c>
      <c r="C28" s="478"/>
      <c r="D28" s="478"/>
      <c r="E28" s="478"/>
      <c r="F28" s="478"/>
      <c r="G28" s="146"/>
      <c r="H28" s="146"/>
      <c r="I28" s="281"/>
      <c r="J28" s="279"/>
    </row>
    <row r="29" spans="2:10" ht="33" customHeight="1" x14ac:dyDescent="0.25">
      <c r="B29" s="287"/>
      <c r="C29" s="393"/>
      <c r="D29" s="393"/>
      <c r="E29" s="394"/>
      <c r="F29" s="394"/>
    </row>
    <row r="30" spans="2:10" ht="33" customHeight="1" x14ac:dyDescent="0.25">
      <c r="B30" s="268"/>
      <c r="C30" s="268"/>
      <c r="D30" s="391"/>
      <c r="E30" s="391"/>
      <c r="F30" s="391"/>
      <c r="G30" s="48"/>
    </row>
    <row r="31" spans="2:10" ht="33" customHeight="1" x14ac:dyDescent="0.25">
      <c r="B31" s="387" t="s">
        <v>8</v>
      </c>
      <c r="C31" s="71">
        <f>+C7</f>
        <v>2019</v>
      </c>
      <c r="D31" s="71">
        <f>+D7</f>
        <v>2021</v>
      </c>
      <c r="E31" s="387">
        <f>+C31</f>
        <v>2019</v>
      </c>
      <c r="F31" s="387">
        <f>+D31</f>
        <v>2021</v>
      </c>
      <c r="G31" s="48"/>
    </row>
    <row r="32" spans="2:10" ht="33" customHeight="1" x14ac:dyDescent="0.3">
      <c r="B32" s="388" t="str">
        <f>+B8</f>
        <v>Servicios con internación en hospitales y clínicas especializados y de especialidades</v>
      </c>
      <c r="C32" s="388">
        <f t="shared" ref="C32:D32" si="0">+C8</f>
        <v>70210</v>
      </c>
      <c r="D32" s="388">
        <f t="shared" si="0"/>
        <v>66222</v>
      </c>
      <c r="E32" s="389">
        <f>C32/$C$38</f>
        <v>0.46387018770192329</v>
      </c>
      <c r="F32" s="389">
        <f>D32/$C$38</f>
        <v>0.437521885343922</v>
      </c>
      <c r="G32" s="48"/>
    </row>
    <row r="33" spans="2:10" ht="33" customHeight="1" x14ac:dyDescent="0.3">
      <c r="B33" s="388" t="str">
        <f t="shared" ref="B33:D36" si="1">+B9</f>
        <v>Servicios ambulatorios generales y especializados en hospitales y clínicas</v>
      </c>
      <c r="C33" s="388">
        <f t="shared" si="1"/>
        <v>50197</v>
      </c>
      <c r="D33" s="388">
        <f t="shared" si="1"/>
        <v>57523</v>
      </c>
      <c r="E33" s="389">
        <f t="shared" ref="E33:E37" si="2">C33/$C$38</f>
        <v>0.33164637248359841</v>
      </c>
      <c r="F33" s="389">
        <f t="shared" ref="F33:F37" si="3">D33/$C$38</f>
        <v>0.38004849461868301</v>
      </c>
      <c r="G33" s="48"/>
    </row>
    <row r="34" spans="2:10" ht="33" customHeight="1" x14ac:dyDescent="0.3">
      <c r="B34" s="388" t="str">
        <f t="shared" si="1"/>
        <v>Servicios ambulatorios generales y especializados en centros ambulatorios</v>
      </c>
      <c r="C34" s="388">
        <f t="shared" si="1"/>
        <v>19675</v>
      </c>
      <c r="D34" s="388">
        <f t="shared" si="1"/>
        <v>27917</v>
      </c>
      <c r="E34" s="389">
        <f t="shared" si="2"/>
        <v>0.12999068427624755</v>
      </c>
      <c r="F34" s="389">
        <f t="shared" si="3"/>
        <v>0.18444472340228732</v>
      </c>
      <c r="G34" s="48"/>
    </row>
    <row r="35" spans="2:10" ht="33" customHeight="1" x14ac:dyDescent="0.3">
      <c r="B35" s="388" t="str">
        <f t="shared" si="1"/>
        <v>Otros servicios de salud humana n.c.p</v>
      </c>
      <c r="C35" s="388">
        <f t="shared" si="1"/>
        <v>8038</v>
      </c>
      <c r="D35" s="388">
        <f t="shared" si="1"/>
        <v>10615</v>
      </c>
      <c r="E35" s="389">
        <f t="shared" si="2"/>
        <v>5.3106232285259354E-2</v>
      </c>
      <c r="F35" s="389">
        <f t="shared" si="3"/>
        <v>7.0132203994529491E-2</v>
      </c>
      <c r="G35" s="48"/>
    </row>
    <row r="36" spans="2:10" ht="33" customHeight="1" x14ac:dyDescent="0.3">
      <c r="B36" s="388" t="str">
        <f t="shared" si="1"/>
        <v>Servicios con internación en hospitales y clínicas básicas y generales</v>
      </c>
      <c r="C36" s="388">
        <f t="shared" si="1"/>
        <v>3136</v>
      </c>
      <c r="D36" s="388">
        <f t="shared" si="1"/>
        <v>2445</v>
      </c>
      <c r="E36" s="389">
        <f t="shared" si="2"/>
        <v>2.0719226728859584E-2</v>
      </c>
      <c r="F36" s="389">
        <f t="shared" si="3"/>
        <v>1.6153861400529872E-2</v>
      </c>
      <c r="G36" s="48"/>
    </row>
    <row r="37" spans="2:10" ht="33" customHeight="1" x14ac:dyDescent="0.3">
      <c r="B37" s="388" t="s">
        <v>9</v>
      </c>
      <c r="C37" s="390">
        <f>C13+C14</f>
        <v>101</v>
      </c>
      <c r="D37" s="390">
        <f>D13+D14</f>
        <v>71</v>
      </c>
      <c r="E37" s="389">
        <f t="shared" si="2"/>
        <v>6.67296524111868E-4</v>
      </c>
      <c r="F37" s="389">
        <f t="shared" si="3"/>
        <v>4.6908963576180817E-4</v>
      </c>
      <c r="G37" s="48"/>
    </row>
    <row r="38" spans="2:10" ht="33" customHeight="1" x14ac:dyDescent="0.25">
      <c r="B38" s="396" t="str">
        <f>+B15</f>
        <v>Total</v>
      </c>
      <c r="C38" s="392">
        <f>+SUM(C32+C33+C34+C35+C36+C37)</f>
        <v>151357</v>
      </c>
      <c r="D38" s="392">
        <f>+SUM(D32+D33+D34+D35+D36+D37)</f>
        <v>164793</v>
      </c>
      <c r="E38" s="397">
        <f>+SUM(E32+E33+E34+E35+E36+E37)</f>
        <v>1</v>
      </c>
      <c r="F38" s="397">
        <f>+SUM(F32+F33+F34+F35+F36+F37)</f>
        <v>1.0887702583957135</v>
      </c>
      <c r="G38" s="48"/>
    </row>
    <row r="39" spans="2:10" ht="33" customHeight="1" x14ac:dyDescent="0.3">
      <c r="B39" s="379"/>
      <c r="C39" s="401">
        <f>+C15-C38</f>
        <v>0</v>
      </c>
      <c r="D39" s="401">
        <f>+D15-D38</f>
        <v>0</v>
      </c>
      <c r="E39" s="402"/>
      <c r="F39" s="403"/>
    </row>
    <row r="40" spans="2:10" ht="33" customHeight="1" x14ac:dyDescent="0.25">
      <c r="B40" s="287"/>
      <c r="C40" s="393"/>
      <c r="D40" s="393"/>
      <c r="E40" s="394"/>
      <c r="F40" s="394"/>
    </row>
    <row r="41" spans="2:10" ht="33" customHeight="1" x14ac:dyDescent="0.25">
      <c r="B41" s="287"/>
      <c r="C41" s="393"/>
      <c r="D41" s="393"/>
      <c r="E41" s="394"/>
      <c r="F41" s="394"/>
    </row>
    <row r="42" spans="2:10" ht="33" customHeight="1" x14ac:dyDescent="0.25">
      <c r="B42" s="287"/>
      <c r="C42" s="393"/>
      <c r="D42" s="393"/>
      <c r="E42" s="394"/>
      <c r="F42" s="394"/>
    </row>
    <row r="43" spans="2:10" ht="33" customHeight="1" x14ac:dyDescent="0.25">
      <c r="B43" s="287"/>
      <c r="C43" s="393"/>
      <c r="D43" s="393"/>
      <c r="E43" s="394"/>
      <c r="F43" s="394"/>
    </row>
    <row r="44" spans="2:10" ht="33" customHeight="1" x14ac:dyDescent="0.25">
      <c r="B44" s="287"/>
      <c r="C44" s="393"/>
      <c r="D44" s="393"/>
      <c r="E44" s="394"/>
      <c r="F44" s="394"/>
    </row>
    <row r="45" spans="2:10" ht="33" customHeight="1" x14ac:dyDescent="0.25">
      <c r="B45" s="287"/>
      <c r="C45" s="393"/>
      <c r="D45" s="393"/>
      <c r="E45" s="394"/>
      <c r="F45" s="394"/>
    </row>
    <row r="46" spans="2:10" ht="33" customHeight="1" x14ac:dyDescent="0.25">
      <c r="B46" s="287"/>
      <c r="C46" s="393"/>
      <c r="D46" s="393"/>
      <c r="E46" s="394"/>
      <c r="F46" s="394"/>
    </row>
    <row r="47" spans="2:10" ht="36" customHeight="1" x14ac:dyDescent="0.25">
      <c r="B47" s="478" t="s">
        <v>283</v>
      </c>
      <c r="C47" s="478"/>
      <c r="D47" s="478"/>
      <c r="E47" s="478"/>
      <c r="F47" s="478"/>
      <c r="G47" s="146"/>
      <c r="H47" s="146"/>
      <c r="I47" s="281"/>
      <c r="J47" s="279"/>
    </row>
    <row r="48" spans="2:10" ht="33" customHeight="1" x14ac:dyDescent="0.25">
      <c r="B48" s="331"/>
      <c r="C48" s="331"/>
      <c r="D48" s="331"/>
      <c r="E48" s="331"/>
      <c r="F48" s="331"/>
      <c r="G48" s="331"/>
      <c r="H48" s="331"/>
      <c r="I48" s="281"/>
      <c r="J48" s="279"/>
    </row>
    <row r="49" spans="2:10" ht="33" customHeight="1" x14ac:dyDescent="0.25">
      <c r="B49" s="399"/>
      <c r="C49" s="399"/>
      <c r="D49" s="400"/>
      <c r="E49" s="400"/>
      <c r="F49" s="400"/>
      <c r="G49" s="297"/>
      <c r="H49" s="297"/>
      <c r="I49" s="281"/>
      <c r="J49" s="279"/>
    </row>
    <row r="50" spans="2:10" ht="33" customHeight="1" x14ac:dyDescent="0.25">
      <c r="B50" s="387" t="s">
        <v>8</v>
      </c>
      <c r="C50" s="71">
        <f t="shared" ref="C50:D52" si="4">+C18</f>
        <v>2019</v>
      </c>
      <c r="D50" s="71">
        <f t="shared" si="4"/>
        <v>2021</v>
      </c>
      <c r="E50" s="387">
        <f>+C50</f>
        <v>2019</v>
      </c>
      <c r="F50" s="387">
        <f>+D50</f>
        <v>2021</v>
      </c>
      <c r="G50" s="297"/>
      <c r="H50" s="290"/>
    </row>
    <row r="51" spans="2:10" ht="33" customHeight="1" x14ac:dyDescent="0.3">
      <c r="B51" s="388" t="str">
        <f>+B19</f>
        <v>Servicios con internación en hospitales y clínicas especializados y de especialidades</v>
      </c>
      <c r="C51" s="388">
        <f t="shared" si="4"/>
        <v>48671</v>
      </c>
      <c r="D51" s="388">
        <f t="shared" si="4"/>
        <v>43178</v>
      </c>
      <c r="E51" s="389">
        <f>C51/$C$57</f>
        <v>0.49231749628265947</v>
      </c>
      <c r="F51" s="389">
        <f>D51/$D$57</f>
        <v>0.4281790144881546</v>
      </c>
      <c r="G51" s="197"/>
      <c r="H51" s="290"/>
    </row>
    <row r="52" spans="2:10" ht="33" customHeight="1" x14ac:dyDescent="0.3">
      <c r="B52" s="388" t="str">
        <f>+B20</f>
        <v>Servicios ambulatorios generales y especializados en hospitales y clínicas</v>
      </c>
      <c r="C52" s="388">
        <f t="shared" si="4"/>
        <v>31504</v>
      </c>
      <c r="D52" s="388">
        <f t="shared" si="4"/>
        <v>33730</v>
      </c>
      <c r="E52" s="389">
        <f t="shared" ref="E52:E56" si="5">C52/$C$57</f>
        <v>0.31866964728254821</v>
      </c>
      <c r="F52" s="389">
        <f t="shared" ref="F52:F56" si="6">D52/$D$57</f>
        <v>0.3344869646274829</v>
      </c>
      <c r="G52" s="197"/>
      <c r="H52" s="290"/>
    </row>
    <row r="53" spans="2:10" ht="33" customHeight="1" x14ac:dyDescent="0.3">
      <c r="B53" s="388" t="str">
        <f t="shared" ref="B53:D53" si="7">+B21</f>
        <v>Servicios ambulatorios generales y especializados en centros ambulatorios</v>
      </c>
      <c r="C53" s="388">
        <f t="shared" si="7"/>
        <v>11049</v>
      </c>
      <c r="D53" s="388">
        <f t="shared" si="7"/>
        <v>15275</v>
      </c>
      <c r="E53" s="389">
        <f t="shared" si="5"/>
        <v>0.11176298034614256</v>
      </c>
      <c r="F53" s="389">
        <f t="shared" si="6"/>
        <v>0.15147608611576641</v>
      </c>
      <c r="G53" s="197"/>
      <c r="H53" s="290"/>
    </row>
    <row r="54" spans="2:10" ht="33" customHeight="1" x14ac:dyDescent="0.3">
      <c r="B54" s="388" t="str">
        <f t="shared" ref="B54:D54" si="8">+B22</f>
        <v>Otros servicios de salud humana n.c.p</v>
      </c>
      <c r="C54" s="388">
        <f t="shared" si="8"/>
        <v>5879</v>
      </c>
      <c r="D54" s="388">
        <f t="shared" si="8"/>
        <v>7419</v>
      </c>
      <c r="E54" s="389">
        <f t="shared" si="5"/>
        <v>5.9467332921981371E-2</v>
      </c>
      <c r="F54" s="389">
        <f t="shared" si="6"/>
        <v>7.3571265655834439E-2</v>
      </c>
      <c r="G54" s="197"/>
      <c r="H54" s="290"/>
    </row>
    <row r="55" spans="2:10" ht="33" customHeight="1" x14ac:dyDescent="0.3">
      <c r="B55" s="388" t="str">
        <f t="shared" ref="B55:D55" si="9">+B23</f>
        <v>Servicios con internación en hospitales y clínicas básicas y generales</v>
      </c>
      <c r="C55" s="388">
        <f t="shared" si="9"/>
        <v>1703</v>
      </c>
      <c r="D55" s="388">
        <f t="shared" si="9"/>
        <v>1199</v>
      </c>
      <c r="E55" s="389">
        <f t="shared" si="5"/>
        <v>1.7226206491943234E-2</v>
      </c>
      <c r="F55" s="389">
        <f t="shared" si="6"/>
        <v>1.1890005057466705E-2</v>
      </c>
      <c r="G55" s="197"/>
      <c r="H55" s="290"/>
    </row>
    <row r="56" spans="2:10" ht="33" customHeight="1" x14ac:dyDescent="0.3">
      <c r="B56" s="388" t="s">
        <v>9</v>
      </c>
      <c r="C56" s="390">
        <f>+C24+C25</f>
        <v>55</v>
      </c>
      <c r="D56" s="390">
        <f>+D24+D25</f>
        <v>40</v>
      </c>
      <c r="E56" s="389">
        <f t="shared" si="5"/>
        <v>5.5633667472511914E-4</v>
      </c>
      <c r="F56" s="389">
        <f t="shared" si="6"/>
        <v>3.9666405529496931E-4</v>
      </c>
      <c r="G56" s="197"/>
      <c r="H56" s="290"/>
    </row>
    <row r="57" spans="2:10" ht="33" customHeight="1" x14ac:dyDescent="0.25">
      <c r="B57" s="396" t="str">
        <f>+B26</f>
        <v>Total</v>
      </c>
      <c r="C57" s="392">
        <f>+SUM(C51+C52+C53+C54+C55+C56)</f>
        <v>98861</v>
      </c>
      <c r="D57" s="392">
        <f>+SUM(D51+D52+D53+D54+D55+D56)</f>
        <v>100841</v>
      </c>
      <c r="E57" s="397">
        <f>+SUM(E51+E52+E53+E54+E55+E56)</f>
        <v>0.99999999999999989</v>
      </c>
      <c r="F57" s="397">
        <f>+SUM(F51+F52+F53+F54+F55+F56)</f>
        <v>1</v>
      </c>
      <c r="G57" s="395"/>
      <c r="H57" s="290"/>
    </row>
    <row r="58" spans="2:10" ht="33" customHeight="1" x14ac:dyDescent="0.3">
      <c r="B58" s="345"/>
      <c r="C58" s="404">
        <f>+C26-C57</f>
        <v>0</v>
      </c>
      <c r="D58" s="404">
        <f>+D26-D57</f>
        <v>0</v>
      </c>
      <c r="E58" s="405"/>
      <c r="F58" s="406"/>
      <c r="G58" s="197"/>
      <c r="H58" s="290"/>
    </row>
    <row r="59" spans="2:10" ht="33" customHeight="1" x14ac:dyDescent="0.25">
      <c r="B59" s="197"/>
      <c r="C59" s="197"/>
      <c r="D59" s="197"/>
      <c r="E59" s="197"/>
      <c r="F59" s="197"/>
      <c r="G59" s="197"/>
      <c r="H59" s="297"/>
      <c r="I59" s="281"/>
      <c r="J59" s="279"/>
    </row>
    <row r="60" spans="2:10" ht="33" customHeight="1" x14ac:dyDescent="0.25">
      <c r="B60" s="197"/>
      <c r="C60" s="197"/>
      <c r="D60" s="297"/>
      <c r="E60" s="297"/>
      <c r="F60" s="297"/>
      <c r="G60" s="297"/>
      <c r="H60" s="297"/>
      <c r="I60" s="281"/>
      <c r="J60" s="279"/>
    </row>
    <row r="61" spans="2:10" ht="33" customHeight="1" x14ac:dyDescent="0.25">
      <c r="B61" s="197"/>
      <c r="C61" s="197"/>
      <c r="D61" s="297"/>
      <c r="E61" s="297"/>
      <c r="F61" s="297"/>
      <c r="G61" s="297"/>
      <c r="H61" s="297"/>
      <c r="I61" s="281"/>
      <c r="J61" s="279"/>
    </row>
    <row r="62" spans="2:10" ht="33" customHeight="1" x14ac:dyDescent="0.25">
      <c r="B62" s="197"/>
      <c r="C62" s="197"/>
      <c r="D62" s="297"/>
      <c r="E62" s="297"/>
      <c r="F62" s="297"/>
      <c r="G62" s="297"/>
      <c r="H62" s="297"/>
      <c r="I62" s="281"/>
      <c r="J62" s="279"/>
    </row>
    <row r="63" spans="2:10" ht="33" customHeight="1" x14ac:dyDescent="0.25">
      <c r="B63" s="197"/>
      <c r="C63" s="197"/>
      <c r="D63" s="297"/>
      <c r="E63" s="297"/>
      <c r="F63" s="297"/>
      <c r="G63" s="297"/>
      <c r="H63" s="297"/>
      <c r="I63" s="281"/>
      <c r="J63" s="279"/>
    </row>
    <row r="64" spans="2:10" ht="33" customHeight="1" x14ac:dyDescent="0.25">
      <c r="B64" s="197"/>
      <c r="C64" s="197"/>
      <c r="D64" s="297"/>
      <c r="E64" s="297"/>
      <c r="F64" s="297"/>
      <c r="G64" s="297"/>
      <c r="H64" s="297"/>
      <c r="I64" s="281"/>
      <c r="J64" s="279"/>
    </row>
    <row r="65" spans="2:10" ht="16.5" customHeight="1" x14ac:dyDescent="0.3">
      <c r="B65" s="106" t="s">
        <v>19</v>
      </c>
      <c r="D65" s="281"/>
      <c r="E65" s="281"/>
      <c r="F65" s="281"/>
      <c r="G65" s="281"/>
      <c r="H65" s="281"/>
      <c r="I65" s="281"/>
      <c r="J65" s="279"/>
    </row>
    <row r="66" spans="2:10" ht="16.5" customHeight="1" x14ac:dyDescent="0.3">
      <c r="B66" s="106" t="s">
        <v>205</v>
      </c>
      <c r="D66" s="281"/>
      <c r="E66" s="281"/>
      <c r="F66" s="281"/>
      <c r="G66" s="281"/>
      <c r="H66" s="281"/>
      <c r="I66" s="281"/>
      <c r="J66" s="279"/>
    </row>
    <row r="67" spans="2:10" ht="16.5" customHeight="1" x14ac:dyDescent="0.3">
      <c r="B67" s="106" t="s">
        <v>15</v>
      </c>
      <c r="D67" s="281"/>
      <c r="E67" s="281"/>
      <c r="F67" s="281"/>
      <c r="G67" s="281"/>
      <c r="H67" s="281"/>
      <c r="I67" s="281"/>
      <c r="J67" s="279"/>
    </row>
  </sheetData>
  <mergeCells count="4">
    <mergeCell ref="B4:F4"/>
    <mergeCell ref="B3:F3"/>
    <mergeCell ref="B47:F47"/>
    <mergeCell ref="B28:F28"/>
  </mergeCells>
  <conditionalFormatting sqref="C58:D58">
    <cfRule type="cellIs" dxfId="1" priority="2" stopIfTrue="1" operator="notEqual">
      <formula>0</formula>
    </cfRule>
  </conditionalFormatting>
  <conditionalFormatting sqref="C39:D39">
    <cfRule type="cellIs" dxfId="0" priority="1" stopIfTrue="1" operator="notEqual">
      <formula>0</formula>
    </cfRule>
  </conditionalFormatting>
  <hyperlinks>
    <hyperlink ref="B2" location="Indice!A1" display="Índice"/>
    <hyperlink ref="F2" location="'2.1.24'!A1" display="Siguiente"/>
    <hyperlink ref="E2" location="'2.1.22'!A1" display="Anterior"/>
  </hyperlinks>
  <pageMargins left="0.7" right="0.7" top="0.75" bottom="0.75" header="0.3" footer="0.3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showGridLines="0" zoomScale="70" zoomScaleNormal="70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52.7109375" customWidth="1"/>
    <col min="3" max="17" width="15.85546875" customWidth="1"/>
  </cols>
  <sheetData>
    <row r="1" spans="2:17" ht="78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2:17" ht="33" customHeight="1" x14ac:dyDescent="0.25">
      <c r="B2" s="52" t="s">
        <v>3</v>
      </c>
      <c r="C2" s="74"/>
      <c r="D2" s="74"/>
      <c r="E2" s="74"/>
      <c r="F2" s="74"/>
      <c r="G2" s="74"/>
      <c r="H2" s="74"/>
      <c r="I2" s="74"/>
      <c r="J2" s="74"/>
      <c r="L2" s="74"/>
      <c r="M2" s="74"/>
      <c r="N2" s="74"/>
      <c r="O2" s="74"/>
      <c r="P2" s="39" t="s">
        <v>279</v>
      </c>
      <c r="Q2" s="39" t="s">
        <v>280</v>
      </c>
    </row>
    <row r="3" spans="2:17" ht="33" customHeight="1" x14ac:dyDescent="0.25">
      <c r="B3" s="448" t="s">
        <v>94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2:17" ht="33" customHeight="1" x14ac:dyDescent="0.25">
      <c r="B4" s="450" t="s">
        <v>206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</row>
    <row r="5" spans="2:17" ht="33" customHeight="1" x14ac:dyDescent="0.25">
      <c r="B5" s="75"/>
      <c r="C5" s="75"/>
      <c r="D5" s="75"/>
      <c r="E5" s="75"/>
      <c r="F5" s="75"/>
      <c r="G5" s="75"/>
      <c r="H5" s="75"/>
      <c r="I5" s="75"/>
      <c r="J5" s="75"/>
      <c r="K5" s="74"/>
      <c r="L5" s="74"/>
      <c r="M5" s="74"/>
      <c r="N5" s="74"/>
      <c r="O5" s="74"/>
    </row>
    <row r="6" spans="2:17" ht="33" customHeight="1" x14ac:dyDescent="0.25">
      <c r="B6" s="21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22"/>
      <c r="Q6" s="22"/>
    </row>
    <row r="7" spans="2:17" ht="33" customHeight="1" x14ac:dyDescent="0.25">
      <c r="B7" s="32" t="s">
        <v>4</v>
      </c>
      <c r="C7" s="32">
        <v>2007</v>
      </c>
      <c r="D7" s="32">
        <v>2008</v>
      </c>
      <c r="E7" s="32">
        <v>2009</v>
      </c>
      <c r="F7" s="32">
        <v>2010</v>
      </c>
      <c r="G7" s="32">
        <v>2011</v>
      </c>
      <c r="H7" s="32">
        <v>2012</v>
      </c>
      <c r="I7" s="32">
        <v>2013</v>
      </c>
      <c r="J7" s="32">
        <v>2014</v>
      </c>
      <c r="K7" s="32">
        <v>2015</v>
      </c>
      <c r="L7" s="32">
        <v>2016</v>
      </c>
      <c r="M7" s="32">
        <v>2017</v>
      </c>
      <c r="N7" s="32">
        <v>2018</v>
      </c>
      <c r="O7" s="32">
        <v>2019</v>
      </c>
      <c r="P7" s="32">
        <v>2020</v>
      </c>
      <c r="Q7" s="32">
        <v>2021</v>
      </c>
    </row>
    <row r="8" spans="2:17" ht="33" customHeight="1" x14ac:dyDescent="0.25">
      <c r="B8" s="26" t="s">
        <v>421</v>
      </c>
      <c r="C8" s="27">
        <v>1098510</v>
      </c>
      <c r="D8" s="27">
        <v>1339742</v>
      </c>
      <c r="E8" s="27">
        <v>1496349</v>
      </c>
      <c r="F8" s="27">
        <v>1884967</v>
      </c>
      <c r="G8" s="27">
        <v>2228890</v>
      </c>
      <c r="H8" s="27">
        <v>2668677</v>
      </c>
      <c r="I8" s="27">
        <v>3107178</v>
      </c>
      <c r="J8" s="27">
        <v>3305815</v>
      </c>
      <c r="K8" s="27">
        <v>3456729</v>
      </c>
      <c r="L8" s="27">
        <v>3604060</v>
      </c>
      <c r="M8" s="27">
        <v>4108387</v>
      </c>
      <c r="N8" s="27">
        <v>4605975</v>
      </c>
      <c r="O8" s="27">
        <v>4387830</v>
      </c>
      <c r="P8" s="27">
        <v>4141674</v>
      </c>
      <c r="Q8" s="27">
        <v>4457804</v>
      </c>
    </row>
    <row r="9" spans="2:17" ht="33" customHeight="1" x14ac:dyDescent="0.25">
      <c r="B9" s="26" t="s">
        <v>422</v>
      </c>
      <c r="C9" s="27">
        <v>730548</v>
      </c>
      <c r="D9" s="27">
        <v>892171</v>
      </c>
      <c r="E9" s="27">
        <v>969712</v>
      </c>
      <c r="F9" s="27">
        <v>1133934</v>
      </c>
      <c r="G9" s="27">
        <v>1402666</v>
      </c>
      <c r="H9" s="27">
        <v>1710729</v>
      </c>
      <c r="I9" s="27">
        <v>1800409</v>
      </c>
      <c r="J9" s="27">
        <v>1952254</v>
      </c>
      <c r="K9" s="27">
        <v>2237285</v>
      </c>
      <c r="L9" s="27">
        <v>2210685</v>
      </c>
      <c r="M9" s="27">
        <v>2089876</v>
      </c>
      <c r="N9" s="27">
        <v>2213291</v>
      </c>
      <c r="O9" s="27">
        <v>2408183</v>
      </c>
      <c r="P9" s="27">
        <v>2399281</v>
      </c>
      <c r="Q9" s="27">
        <v>2662449</v>
      </c>
    </row>
    <row r="10" spans="2:17" ht="33" customHeight="1" x14ac:dyDescent="0.25">
      <c r="B10" s="28" t="s">
        <v>416</v>
      </c>
      <c r="C10" s="51">
        <v>1829058</v>
      </c>
      <c r="D10" s="51">
        <v>2231913</v>
      </c>
      <c r="E10" s="51">
        <v>2466061</v>
      </c>
      <c r="F10" s="51">
        <v>3018901</v>
      </c>
      <c r="G10" s="51">
        <v>3631556</v>
      </c>
      <c r="H10" s="51">
        <v>4379406</v>
      </c>
      <c r="I10" s="51">
        <v>4907587</v>
      </c>
      <c r="J10" s="51">
        <v>5258069</v>
      </c>
      <c r="K10" s="51">
        <v>5694014</v>
      </c>
      <c r="L10" s="51">
        <v>5814745</v>
      </c>
      <c r="M10" s="51">
        <v>6198263</v>
      </c>
      <c r="N10" s="51">
        <v>6819266</v>
      </c>
      <c r="O10" s="51">
        <v>6796013</v>
      </c>
      <c r="P10" s="51">
        <v>6540955</v>
      </c>
      <c r="Q10" s="51">
        <v>7120253</v>
      </c>
    </row>
    <row r="11" spans="2:17" ht="33" customHeight="1" x14ac:dyDescent="0.25">
      <c r="B11" s="60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2"/>
      <c r="Q11" s="22"/>
    </row>
    <row r="12" spans="2:17" ht="33" customHeight="1" x14ac:dyDescent="0.25">
      <c r="B12" s="21" t="s">
        <v>1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22"/>
      <c r="Q12" s="22"/>
    </row>
    <row r="13" spans="2:17" ht="33" customHeight="1" x14ac:dyDescent="0.25">
      <c r="B13" s="32" t="s">
        <v>4</v>
      </c>
      <c r="C13" s="32">
        <v>2007</v>
      </c>
      <c r="D13" s="32">
        <v>2008</v>
      </c>
      <c r="E13" s="32">
        <v>2009</v>
      </c>
      <c r="F13" s="32">
        <v>2010</v>
      </c>
      <c r="G13" s="32">
        <v>2011</v>
      </c>
      <c r="H13" s="32">
        <v>2012</v>
      </c>
      <c r="I13" s="32">
        <v>2013</v>
      </c>
      <c r="J13" s="32">
        <v>2014</v>
      </c>
      <c r="K13" s="32">
        <v>2015</v>
      </c>
      <c r="L13" s="32">
        <v>2016</v>
      </c>
      <c r="M13" s="32">
        <v>2017</v>
      </c>
      <c r="N13" s="32">
        <v>2018</v>
      </c>
      <c r="O13" s="32">
        <v>2019</v>
      </c>
      <c r="P13" s="32">
        <v>2020</v>
      </c>
      <c r="Q13" s="32">
        <v>2021</v>
      </c>
    </row>
    <row r="14" spans="2:17" ht="33" customHeight="1" x14ac:dyDescent="0.25">
      <c r="B14" s="26" t="s">
        <v>421</v>
      </c>
      <c r="C14" s="27">
        <v>1098510</v>
      </c>
      <c r="D14" s="27">
        <v>1277341</v>
      </c>
      <c r="E14" s="27">
        <v>1363426</v>
      </c>
      <c r="F14" s="27">
        <v>1621640</v>
      </c>
      <c r="G14" s="27">
        <v>1855661</v>
      </c>
      <c r="H14" s="27">
        <v>2112211</v>
      </c>
      <c r="I14" s="27">
        <v>2307093</v>
      </c>
      <c r="J14" s="27">
        <v>2346748</v>
      </c>
      <c r="K14" s="27">
        <v>2444074</v>
      </c>
      <c r="L14" s="27">
        <v>2451969</v>
      </c>
      <c r="M14" s="27">
        <v>2554668</v>
      </c>
      <c r="N14" s="27">
        <v>2641463</v>
      </c>
      <c r="O14" s="27">
        <v>2669236</v>
      </c>
      <c r="P14" s="27">
        <v>2142318</v>
      </c>
      <c r="Q14" s="27">
        <v>2328002</v>
      </c>
    </row>
    <row r="15" spans="2:17" ht="33" customHeight="1" x14ac:dyDescent="0.25">
      <c r="B15" s="26" t="s">
        <v>422</v>
      </c>
      <c r="C15" s="27">
        <v>730548</v>
      </c>
      <c r="D15" s="27">
        <v>844727</v>
      </c>
      <c r="E15" s="27">
        <v>863428</v>
      </c>
      <c r="F15" s="27">
        <v>955935</v>
      </c>
      <c r="G15" s="27">
        <v>1133294</v>
      </c>
      <c r="H15" s="27">
        <v>1317871</v>
      </c>
      <c r="I15" s="27">
        <v>1317930</v>
      </c>
      <c r="J15" s="27">
        <v>1363138</v>
      </c>
      <c r="K15" s="27">
        <v>1470421</v>
      </c>
      <c r="L15" s="27">
        <v>1386332</v>
      </c>
      <c r="M15" s="27">
        <v>1300218</v>
      </c>
      <c r="N15" s="27">
        <v>1360933</v>
      </c>
      <c r="O15" s="27">
        <v>1454962</v>
      </c>
      <c r="P15" s="27">
        <v>1426553</v>
      </c>
      <c r="Q15" s="27">
        <v>1553025</v>
      </c>
    </row>
    <row r="16" spans="2:17" ht="33" customHeight="1" x14ac:dyDescent="0.25">
      <c r="B16" s="28" t="s">
        <v>416</v>
      </c>
      <c r="C16" s="51">
        <v>1829058</v>
      </c>
      <c r="D16" s="51">
        <v>2122068</v>
      </c>
      <c r="E16" s="51">
        <v>2226854</v>
      </c>
      <c r="F16" s="51">
        <v>2577575</v>
      </c>
      <c r="G16" s="51">
        <v>2988955</v>
      </c>
      <c r="H16" s="51">
        <v>3430082</v>
      </c>
      <c r="I16" s="51">
        <v>3625023</v>
      </c>
      <c r="J16" s="51">
        <v>3709886</v>
      </c>
      <c r="K16" s="51">
        <v>3914495</v>
      </c>
      <c r="L16" s="51">
        <v>3838301</v>
      </c>
      <c r="M16" s="51">
        <v>3854886</v>
      </c>
      <c r="N16" s="51">
        <v>4002396</v>
      </c>
      <c r="O16" s="51">
        <v>4124198</v>
      </c>
      <c r="P16" s="51">
        <v>3568871</v>
      </c>
      <c r="Q16" s="51">
        <v>3881027</v>
      </c>
    </row>
    <row r="17" spans="2:19" ht="33" customHeight="1" x14ac:dyDescent="0.25"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</row>
    <row r="18" spans="2:19" ht="33" customHeight="1" x14ac:dyDescent="0.25">
      <c r="B18" s="449" t="s">
        <v>320</v>
      </c>
      <c r="C18" s="449"/>
      <c r="D18" s="449"/>
      <c r="E18" s="449"/>
      <c r="F18" s="449"/>
      <c r="G18" s="449"/>
      <c r="H18" s="449"/>
      <c r="I18" s="449"/>
      <c r="J18" s="449"/>
      <c r="K18" s="449"/>
      <c r="L18" s="449"/>
      <c r="M18" s="449"/>
      <c r="N18" s="449"/>
      <c r="O18" s="74"/>
    </row>
    <row r="19" spans="2:19" ht="33" customHeight="1" x14ac:dyDescent="0.25">
      <c r="B19" s="49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48"/>
    </row>
    <row r="20" spans="2:19" ht="33" customHeight="1" x14ac:dyDescent="0.25">
      <c r="B20" s="49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48"/>
      <c r="S20" s="47"/>
    </row>
    <row r="21" spans="2:19" ht="33" customHeight="1" x14ac:dyDescent="0.25">
      <c r="B21" s="71"/>
      <c r="C21" s="71">
        <v>2007</v>
      </c>
      <c r="D21" s="71">
        <v>2008</v>
      </c>
      <c r="E21" s="71">
        <v>2009</v>
      </c>
      <c r="F21" s="71">
        <v>2010</v>
      </c>
      <c r="G21" s="71">
        <v>2011</v>
      </c>
      <c r="H21" s="71">
        <v>2012</v>
      </c>
      <c r="I21" s="71">
        <v>2013</v>
      </c>
      <c r="J21" s="71">
        <v>2014</v>
      </c>
      <c r="K21" s="71">
        <v>2015</v>
      </c>
      <c r="L21" s="71">
        <v>2016</v>
      </c>
      <c r="M21" s="71">
        <v>2017</v>
      </c>
      <c r="N21" s="71">
        <v>2018</v>
      </c>
      <c r="O21" s="71">
        <v>2019</v>
      </c>
      <c r="P21" s="71">
        <v>2020</v>
      </c>
      <c r="Q21" s="71">
        <v>2021</v>
      </c>
      <c r="R21" s="48"/>
      <c r="S21" s="47"/>
    </row>
    <row r="22" spans="2:19" ht="33" customHeight="1" x14ac:dyDescent="0.25">
      <c r="B22" s="72" t="str">
        <f>+B8</f>
        <v>Producción sector público</v>
      </c>
      <c r="C22" s="73">
        <f>+C8/C10</f>
        <v>0.60058784357849782</v>
      </c>
      <c r="D22" s="73">
        <f t="shared" ref="D22:Q22" si="0">+D8/D10</f>
        <v>0.6002662290151991</v>
      </c>
      <c r="E22" s="73">
        <f t="shared" si="0"/>
        <v>0.60677696131604208</v>
      </c>
      <c r="F22" s="73">
        <f t="shared" si="0"/>
        <v>0.62438847779374018</v>
      </c>
      <c r="G22" s="73">
        <f t="shared" si="0"/>
        <v>0.61375619706814377</v>
      </c>
      <c r="H22" s="73">
        <f t="shared" si="0"/>
        <v>0.60936962683980433</v>
      </c>
      <c r="I22" s="73">
        <f t="shared" si="0"/>
        <v>0.63313762955195696</v>
      </c>
      <c r="J22" s="73">
        <f t="shared" si="0"/>
        <v>0.62871274606704475</v>
      </c>
      <c r="K22" s="73">
        <f t="shared" si="0"/>
        <v>0.60708122600330805</v>
      </c>
      <c r="L22" s="73">
        <f t="shared" si="0"/>
        <v>0.61981393853040845</v>
      </c>
      <c r="M22" s="73">
        <f t="shared" si="0"/>
        <v>0.66282876347776787</v>
      </c>
      <c r="N22" s="73">
        <f t="shared" si="0"/>
        <v>0.67543559673431131</v>
      </c>
      <c r="O22" s="73">
        <f t="shared" si="0"/>
        <v>0.6456476760712494</v>
      </c>
      <c r="P22" s="73">
        <f t="shared" si="0"/>
        <v>0.63319102485799095</v>
      </c>
      <c r="Q22" s="73">
        <f t="shared" si="0"/>
        <v>0.62607382069148387</v>
      </c>
      <c r="R22" s="48"/>
      <c r="S22" s="47"/>
    </row>
    <row r="23" spans="2:19" ht="33" customHeight="1" x14ac:dyDescent="0.25">
      <c r="B23" s="72" t="str">
        <f>+B9</f>
        <v>Producción sector privado</v>
      </c>
      <c r="C23" s="73">
        <f>+C9/C10</f>
        <v>0.39941215642150224</v>
      </c>
      <c r="D23" s="73">
        <f t="shared" ref="D23:Q23" si="1">+D9/D10</f>
        <v>0.39973377098480095</v>
      </c>
      <c r="E23" s="73">
        <f t="shared" si="1"/>
        <v>0.39322303868395792</v>
      </c>
      <c r="F23" s="73">
        <f t="shared" si="1"/>
        <v>0.37561152220625982</v>
      </c>
      <c r="G23" s="73">
        <f t="shared" si="1"/>
        <v>0.38624380293185623</v>
      </c>
      <c r="H23" s="73">
        <f t="shared" si="1"/>
        <v>0.39063037316019572</v>
      </c>
      <c r="I23" s="73">
        <f t="shared" si="1"/>
        <v>0.36686237044804298</v>
      </c>
      <c r="J23" s="73">
        <f t="shared" si="1"/>
        <v>0.37128725393295525</v>
      </c>
      <c r="K23" s="73">
        <f t="shared" si="1"/>
        <v>0.39291877399669195</v>
      </c>
      <c r="L23" s="73">
        <f t="shared" si="1"/>
        <v>0.38018606146959155</v>
      </c>
      <c r="M23" s="73">
        <f t="shared" si="1"/>
        <v>0.33717123652223213</v>
      </c>
      <c r="N23" s="73">
        <f t="shared" si="1"/>
        <v>0.32456440326568869</v>
      </c>
      <c r="O23" s="73">
        <f t="shared" si="1"/>
        <v>0.3543523239287506</v>
      </c>
      <c r="P23" s="73">
        <f t="shared" si="1"/>
        <v>0.36680897514200905</v>
      </c>
      <c r="Q23" s="73">
        <f t="shared" si="1"/>
        <v>0.37392617930851613</v>
      </c>
      <c r="R23" s="48"/>
      <c r="S23" s="47"/>
    </row>
    <row r="24" spans="2:19" ht="33" customHeight="1" x14ac:dyDescent="0.25">
      <c r="B24" s="72" t="s">
        <v>77</v>
      </c>
      <c r="C24" s="73">
        <f>SUM(C22:C23)</f>
        <v>1</v>
      </c>
      <c r="D24" s="73">
        <f t="shared" ref="D24:Q24" si="2">SUM(D22:D23)</f>
        <v>1</v>
      </c>
      <c r="E24" s="73">
        <f t="shared" si="2"/>
        <v>1</v>
      </c>
      <c r="F24" s="73">
        <f t="shared" si="2"/>
        <v>1</v>
      </c>
      <c r="G24" s="73">
        <f t="shared" si="2"/>
        <v>1</v>
      </c>
      <c r="H24" s="73">
        <f t="shared" si="2"/>
        <v>1</v>
      </c>
      <c r="I24" s="73">
        <f t="shared" si="2"/>
        <v>1</v>
      </c>
      <c r="J24" s="73">
        <f t="shared" si="2"/>
        <v>1</v>
      </c>
      <c r="K24" s="73">
        <f t="shared" si="2"/>
        <v>1</v>
      </c>
      <c r="L24" s="73">
        <f t="shared" si="2"/>
        <v>1</v>
      </c>
      <c r="M24" s="73">
        <f t="shared" si="2"/>
        <v>1</v>
      </c>
      <c r="N24" s="73">
        <f t="shared" si="2"/>
        <v>1</v>
      </c>
      <c r="O24" s="73">
        <f t="shared" si="2"/>
        <v>1</v>
      </c>
      <c r="P24" s="73">
        <f t="shared" si="2"/>
        <v>1</v>
      </c>
      <c r="Q24" s="73">
        <f t="shared" si="2"/>
        <v>1</v>
      </c>
      <c r="R24" s="48"/>
      <c r="S24" s="47"/>
    </row>
    <row r="25" spans="2:19" ht="33" customHeight="1" x14ac:dyDescent="0.25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7"/>
      <c r="S25" s="47"/>
    </row>
    <row r="26" spans="2:19" ht="33" customHeight="1" x14ac:dyDescent="0.25"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48"/>
    </row>
    <row r="27" spans="2:19" ht="33" customHeight="1" x14ac:dyDescent="0.25"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48"/>
    </row>
    <row r="28" spans="2:19" ht="33" customHeight="1" x14ac:dyDescent="0.25"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7"/>
    </row>
    <row r="29" spans="2:19" ht="33" customHeight="1" x14ac:dyDescent="0.25">
      <c r="B29" s="42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7"/>
    </row>
    <row r="30" spans="2:19" ht="33" customHeight="1" x14ac:dyDescent="0.25">
      <c r="B30" s="42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7"/>
    </row>
    <row r="31" spans="2:19" ht="33" customHeight="1" x14ac:dyDescent="0.25">
      <c r="B31" s="22"/>
      <c r="C31" s="69"/>
      <c r="D31" s="69"/>
      <c r="E31" s="69"/>
      <c r="F31" s="70"/>
      <c r="G31" s="70"/>
      <c r="H31" s="70"/>
      <c r="I31" s="70"/>
      <c r="J31" s="70"/>
      <c r="K31" s="70"/>
      <c r="L31" s="70"/>
      <c r="M31" s="70"/>
      <c r="N31" s="70"/>
      <c r="O31" s="68"/>
      <c r="P31" s="22"/>
      <c r="Q31" s="22"/>
    </row>
    <row r="32" spans="2:19" ht="33" customHeight="1" x14ac:dyDescent="0.25">
      <c r="B32" s="449" t="s">
        <v>302</v>
      </c>
      <c r="C32" s="449"/>
      <c r="D32" s="449"/>
      <c r="E32" s="449"/>
      <c r="F32" s="449"/>
      <c r="G32" s="449"/>
      <c r="H32" s="449"/>
      <c r="I32" s="449"/>
      <c r="J32" s="449"/>
      <c r="K32" s="449"/>
      <c r="L32" s="449"/>
      <c r="M32" s="449"/>
      <c r="N32" s="449"/>
      <c r="O32" s="74"/>
    </row>
    <row r="33" spans="1:19" ht="33" customHeight="1" x14ac:dyDescent="0.3">
      <c r="B33" s="79"/>
      <c r="C33" s="79"/>
      <c r="D33" s="79"/>
      <c r="E33" s="79"/>
      <c r="F33" s="79"/>
      <c r="G33" s="79"/>
      <c r="H33" s="79"/>
      <c r="I33" s="80"/>
      <c r="J33" s="80"/>
      <c r="K33" s="63"/>
      <c r="L33" s="63"/>
      <c r="M33" s="63"/>
      <c r="N33" s="63"/>
      <c r="O33" s="56"/>
      <c r="P33" s="81"/>
    </row>
    <row r="34" spans="1:19" ht="33" customHeight="1" x14ac:dyDescent="0.3">
      <c r="A34" s="47"/>
      <c r="B34" s="80"/>
      <c r="C34" s="80"/>
      <c r="D34" s="80"/>
      <c r="E34" s="80"/>
      <c r="F34" s="80"/>
      <c r="G34" s="80"/>
      <c r="H34" s="80"/>
      <c r="I34" s="80"/>
      <c r="J34" s="80"/>
      <c r="K34" s="56"/>
      <c r="L34" s="56"/>
      <c r="M34" s="56"/>
      <c r="N34" s="56"/>
      <c r="O34" s="56"/>
      <c r="P34" s="82"/>
      <c r="Q34" s="48"/>
      <c r="R34" s="47"/>
      <c r="S34" s="47"/>
    </row>
    <row r="35" spans="1:19" ht="33" customHeight="1" x14ac:dyDescent="0.25">
      <c r="A35" s="47"/>
      <c r="B35" s="71"/>
      <c r="C35" s="71">
        <v>2007</v>
      </c>
      <c r="D35" s="71">
        <v>2008</v>
      </c>
      <c r="E35" s="71">
        <v>2009</v>
      </c>
      <c r="F35" s="71">
        <v>2010</v>
      </c>
      <c r="G35" s="71">
        <v>2011</v>
      </c>
      <c r="H35" s="71">
        <v>2012</v>
      </c>
      <c r="I35" s="71">
        <v>2013</v>
      </c>
      <c r="J35" s="71">
        <v>2014</v>
      </c>
      <c r="K35" s="71">
        <v>2015</v>
      </c>
      <c r="L35" s="71">
        <v>2016</v>
      </c>
      <c r="M35" s="71">
        <v>2017</v>
      </c>
      <c r="N35" s="71">
        <v>2018</v>
      </c>
      <c r="O35" s="71">
        <v>2019</v>
      </c>
      <c r="P35" s="71">
        <v>2020</v>
      </c>
      <c r="Q35" s="71">
        <v>2021</v>
      </c>
      <c r="R35" s="47"/>
      <c r="S35" s="47"/>
    </row>
    <row r="36" spans="1:19" ht="33" customHeight="1" x14ac:dyDescent="0.25">
      <c r="A36" s="47"/>
      <c r="B36" s="72" t="str">
        <f>+B14</f>
        <v>Producción sector público</v>
      </c>
      <c r="C36" s="73">
        <f t="shared" ref="C36:Q36" si="3">C14/C16</f>
        <v>0.60058784357849782</v>
      </c>
      <c r="D36" s="73">
        <f t="shared" si="3"/>
        <v>0.6019321718248426</v>
      </c>
      <c r="E36" s="73">
        <f t="shared" si="3"/>
        <v>0.61226555490391377</v>
      </c>
      <c r="F36" s="73">
        <f t="shared" si="3"/>
        <v>0.6291339728232932</v>
      </c>
      <c r="G36" s="73">
        <f t="shared" si="3"/>
        <v>0.62083939035549218</v>
      </c>
      <c r="H36" s="73">
        <f t="shared" si="3"/>
        <v>0.61579023475240535</v>
      </c>
      <c r="I36" s="73">
        <f t="shared" si="3"/>
        <v>0.63643541020291461</v>
      </c>
      <c r="J36" s="73">
        <f t="shared" si="3"/>
        <v>0.63256606806785975</v>
      </c>
      <c r="K36" s="73">
        <f t="shared" si="3"/>
        <v>0.62436508412962588</v>
      </c>
      <c r="L36" s="73">
        <f t="shared" si="3"/>
        <v>0.63881623666304443</v>
      </c>
      <c r="M36" s="73">
        <f t="shared" si="3"/>
        <v>0.66270909178637194</v>
      </c>
      <c r="N36" s="73">
        <f t="shared" si="3"/>
        <v>0.65997042771379943</v>
      </c>
      <c r="O36" s="73">
        <f t="shared" si="3"/>
        <v>0.647213349116604</v>
      </c>
      <c r="P36" s="73">
        <f t="shared" si="3"/>
        <v>0.60027891173427117</v>
      </c>
      <c r="Q36" s="73">
        <f t="shared" si="3"/>
        <v>0.5998417429201085</v>
      </c>
      <c r="R36" s="47"/>
      <c r="S36" s="47"/>
    </row>
    <row r="37" spans="1:19" ht="33" customHeight="1" x14ac:dyDescent="0.25">
      <c r="A37" s="47"/>
      <c r="B37" s="72" t="str">
        <f>+B15</f>
        <v>Producción sector privado</v>
      </c>
      <c r="C37" s="73">
        <f t="shared" ref="C37:Q37" si="4">C15/C16</f>
        <v>0.39941215642150224</v>
      </c>
      <c r="D37" s="73">
        <f t="shared" si="4"/>
        <v>0.39806782817515746</v>
      </c>
      <c r="E37" s="73">
        <f t="shared" si="4"/>
        <v>0.38773444509608623</v>
      </c>
      <c r="F37" s="73">
        <f t="shared" si="4"/>
        <v>0.3708660271767068</v>
      </c>
      <c r="G37" s="73">
        <f t="shared" si="4"/>
        <v>0.37916060964450787</v>
      </c>
      <c r="H37" s="73">
        <f t="shared" si="4"/>
        <v>0.38420976524759465</v>
      </c>
      <c r="I37" s="73">
        <f t="shared" si="4"/>
        <v>0.36356458979708545</v>
      </c>
      <c r="J37" s="73">
        <f t="shared" si="4"/>
        <v>0.36743393193214025</v>
      </c>
      <c r="K37" s="73">
        <f t="shared" si="4"/>
        <v>0.37563491587037406</v>
      </c>
      <c r="L37" s="73">
        <f t="shared" si="4"/>
        <v>0.36118376333695562</v>
      </c>
      <c r="M37" s="73">
        <f t="shared" si="4"/>
        <v>0.33729090821362812</v>
      </c>
      <c r="N37" s="73">
        <f t="shared" si="4"/>
        <v>0.34002957228620057</v>
      </c>
      <c r="O37" s="73">
        <f t="shared" si="4"/>
        <v>0.352786650883396</v>
      </c>
      <c r="P37" s="73">
        <f t="shared" si="4"/>
        <v>0.39972108826572883</v>
      </c>
      <c r="Q37" s="73">
        <f t="shared" si="4"/>
        <v>0.4001582570798915</v>
      </c>
      <c r="R37" s="47"/>
      <c r="S37" s="47"/>
    </row>
    <row r="38" spans="1:19" ht="33" customHeight="1" x14ac:dyDescent="0.3">
      <c r="A38" s="47"/>
      <c r="B38" s="72" t="s">
        <v>77</v>
      </c>
      <c r="C38" s="73">
        <f>SUM(C36:C37)</f>
        <v>1</v>
      </c>
      <c r="D38" s="73">
        <f t="shared" ref="D38:O38" si="5">SUM(D36:D37)</f>
        <v>1</v>
      </c>
      <c r="E38" s="73">
        <f t="shared" si="5"/>
        <v>1</v>
      </c>
      <c r="F38" s="73">
        <f t="shared" si="5"/>
        <v>1</v>
      </c>
      <c r="G38" s="73">
        <f t="shared" si="5"/>
        <v>1</v>
      </c>
      <c r="H38" s="73">
        <f t="shared" si="5"/>
        <v>1</v>
      </c>
      <c r="I38" s="73">
        <f t="shared" si="5"/>
        <v>1</v>
      </c>
      <c r="J38" s="73">
        <f t="shared" si="5"/>
        <v>1</v>
      </c>
      <c r="K38" s="73">
        <f t="shared" si="5"/>
        <v>1</v>
      </c>
      <c r="L38" s="73">
        <f t="shared" si="5"/>
        <v>1</v>
      </c>
      <c r="M38" s="73">
        <f t="shared" si="5"/>
        <v>1</v>
      </c>
      <c r="N38" s="73">
        <f t="shared" si="5"/>
        <v>1</v>
      </c>
      <c r="O38" s="73">
        <f t="shared" si="5"/>
        <v>1</v>
      </c>
      <c r="P38" s="82"/>
      <c r="Q38" s="48"/>
      <c r="R38" s="47"/>
      <c r="S38" s="47"/>
    </row>
    <row r="39" spans="1:19" ht="33" customHeight="1" x14ac:dyDescent="0.3">
      <c r="A39" s="47"/>
      <c r="B39" s="83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56"/>
      <c r="P39" s="82"/>
      <c r="Q39" s="48"/>
      <c r="R39" s="47"/>
      <c r="S39" s="47"/>
    </row>
    <row r="40" spans="1:19" ht="33" customHeight="1" x14ac:dyDescent="0.25">
      <c r="A40" s="47"/>
      <c r="B40" s="83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56"/>
      <c r="P40" s="48"/>
      <c r="Q40" s="48"/>
      <c r="R40" s="47"/>
      <c r="S40" s="47"/>
    </row>
    <row r="41" spans="1:19" ht="33" customHeight="1" x14ac:dyDescent="0.25">
      <c r="A41" s="47"/>
      <c r="B41" s="66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5"/>
      <c r="P41" s="47"/>
      <c r="Q41" s="47"/>
      <c r="R41" s="47"/>
      <c r="S41" s="47"/>
    </row>
    <row r="42" spans="1:19" ht="33" customHeight="1" x14ac:dyDescent="0.25">
      <c r="A42" s="47"/>
      <c r="B42" s="66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5"/>
      <c r="P42" s="47"/>
      <c r="Q42" s="47"/>
      <c r="R42" s="47"/>
      <c r="S42" s="47"/>
    </row>
    <row r="43" spans="1:19" ht="33" customHeight="1" x14ac:dyDescent="0.25">
      <c r="B43" s="76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4"/>
    </row>
    <row r="44" spans="1:19" ht="33" customHeight="1" x14ac:dyDescent="0.25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74"/>
    </row>
    <row r="45" spans="1:19" ht="17.25" customHeight="1" x14ac:dyDescent="0.25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74"/>
    </row>
    <row r="46" spans="1:19" ht="15.75" customHeight="1" x14ac:dyDescent="0.25">
      <c r="B46" s="19" t="s">
        <v>205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74"/>
    </row>
    <row r="47" spans="1:19" ht="17.25" customHeight="1" x14ac:dyDescent="0.25">
      <c r="B47" s="19" t="s">
        <v>15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74"/>
    </row>
    <row r="48" spans="1:19" ht="17.25" customHeight="1" x14ac:dyDescent="0.25">
      <c r="D48" s="78"/>
      <c r="E48" s="33"/>
      <c r="F48" s="74"/>
      <c r="G48" s="33"/>
      <c r="H48" s="74"/>
      <c r="I48" s="74"/>
      <c r="J48" s="74"/>
      <c r="K48" s="74"/>
      <c r="L48" s="74"/>
      <c r="M48" s="74"/>
      <c r="N48" s="74"/>
      <c r="O48" s="74"/>
    </row>
    <row r="49" spans="4:15" ht="17.25" customHeight="1" x14ac:dyDescent="0.25">
      <c r="D49" s="78"/>
      <c r="E49" s="33"/>
      <c r="F49" s="74"/>
      <c r="G49" s="33"/>
      <c r="H49" s="74"/>
      <c r="I49" s="74"/>
      <c r="J49" s="74"/>
      <c r="K49" s="74"/>
      <c r="L49" s="74"/>
      <c r="M49" s="74"/>
      <c r="N49" s="74"/>
      <c r="O49" s="74"/>
    </row>
  </sheetData>
  <mergeCells count="4">
    <mergeCell ref="B32:N32"/>
    <mergeCell ref="B4:Q4"/>
    <mergeCell ref="B3:Q3"/>
    <mergeCell ref="B18:N18"/>
  </mergeCells>
  <hyperlinks>
    <hyperlink ref="B2" location="Indice!A1" display="Índice"/>
    <hyperlink ref="Q2" location="'1.1.4'!A1" display="Siguiente"/>
    <hyperlink ref="P2" location="'1.1.2'!A1" display="Anterior"/>
  </hyperlinks>
  <pageMargins left="0.7" right="0.7" top="0.75" bottom="0.75" header="0.3" footer="0.3"/>
  <pageSetup paperSize="9" orientation="portrait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0"/>
  <sheetViews>
    <sheetView showGridLines="0" zoomScale="70" zoomScaleNormal="70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58.85546875" customWidth="1"/>
    <col min="3" max="17" width="15.85546875" customWidth="1"/>
    <col min="18" max="18" width="15.7109375" customWidth="1"/>
  </cols>
  <sheetData>
    <row r="1" spans="2:17" ht="78" customHeight="1" x14ac:dyDescent="0.3"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</row>
    <row r="2" spans="2:17" ht="33" customHeight="1" x14ac:dyDescent="0.25">
      <c r="B2" s="52" t="s">
        <v>3</v>
      </c>
      <c r="P2" s="39" t="s">
        <v>279</v>
      </c>
      <c r="Q2" s="39" t="s">
        <v>280</v>
      </c>
    </row>
    <row r="3" spans="2:17" ht="33" customHeight="1" x14ac:dyDescent="0.25">
      <c r="B3" s="448" t="s">
        <v>167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2:17" ht="33" customHeight="1" x14ac:dyDescent="0.25">
      <c r="B4" s="450" t="s">
        <v>233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</row>
    <row r="5" spans="2:17" ht="33" customHeight="1" x14ac:dyDescent="0.25"/>
    <row r="6" spans="2:17" ht="33" customHeight="1" x14ac:dyDescent="0.3">
      <c r="B6" s="21" t="s">
        <v>0</v>
      </c>
      <c r="C6" s="74"/>
      <c r="D6" s="74"/>
      <c r="E6" s="74"/>
      <c r="F6" s="74"/>
      <c r="G6" s="74"/>
      <c r="H6" s="74"/>
      <c r="I6" s="74"/>
      <c r="J6" s="74"/>
      <c r="K6" s="408"/>
      <c r="L6" s="408"/>
      <c r="M6" s="408"/>
    </row>
    <row r="7" spans="2:17" ht="33" customHeight="1" x14ac:dyDescent="0.25">
      <c r="B7" s="32" t="s">
        <v>4</v>
      </c>
      <c r="C7" s="32">
        <v>2007</v>
      </c>
      <c r="D7" s="32">
        <v>2008</v>
      </c>
      <c r="E7" s="32">
        <v>2009</v>
      </c>
      <c r="F7" s="32">
        <v>2010</v>
      </c>
      <c r="G7" s="32">
        <v>2011</v>
      </c>
      <c r="H7" s="32">
        <v>2012</v>
      </c>
      <c r="I7" s="32">
        <v>2013</v>
      </c>
      <c r="J7" s="32">
        <v>2014</v>
      </c>
      <c r="K7" s="32">
        <v>2015</v>
      </c>
      <c r="L7" s="32">
        <v>2016</v>
      </c>
      <c r="M7" s="32">
        <v>2017</v>
      </c>
      <c r="N7" s="32">
        <v>2018</v>
      </c>
      <c r="O7" s="32">
        <v>2019</v>
      </c>
      <c r="P7" s="32">
        <v>2020</v>
      </c>
      <c r="Q7" s="32">
        <v>2021</v>
      </c>
    </row>
    <row r="8" spans="2:17" ht="33" customHeight="1" x14ac:dyDescent="0.25">
      <c r="B8" s="202" t="s">
        <v>479</v>
      </c>
      <c r="C8" s="237">
        <v>1662585</v>
      </c>
      <c r="D8" s="237">
        <v>1992454</v>
      </c>
      <c r="E8" s="237">
        <v>2038905</v>
      </c>
      <c r="F8" s="237">
        <v>2238171</v>
      </c>
      <c r="G8" s="237">
        <v>2666853</v>
      </c>
      <c r="H8" s="237">
        <v>2877790</v>
      </c>
      <c r="I8" s="237">
        <v>2736788</v>
      </c>
      <c r="J8" s="237">
        <v>2569353</v>
      </c>
      <c r="K8" s="237">
        <v>3061249</v>
      </c>
      <c r="L8" s="237">
        <v>2761646</v>
      </c>
      <c r="M8" s="237">
        <v>2889939</v>
      </c>
      <c r="N8" s="237">
        <v>2913077</v>
      </c>
      <c r="O8" s="237">
        <v>2976883</v>
      </c>
      <c r="P8" s="237">
        <v>3114659</v>
      </c>
      <c r="Q8" s="237">
        <v>3046804</v>
      </c>
    </row>
    <row r="9" spans="2:17" ht="33" customHeight="1" x14ac:dyDescent="0.25">
      <c r="B9" s="202" t="s">
        <v>569</v>
      </c>
      <c r="C9" s="237">
        <v>1089158</v>
      </c>
      <c r="D9" s="237">
        <v>1345134</v>
      </c>
      <c r="E9" s="237">
        <v>1539978</v>
      </c>
      <c r="F9" s="237">
        <v>2037565</v>
      </c>
      <c r="G9" s="237">
        <v>2497077</v>
      </c>
      <c r="H9" s="237">
        <v>3097018</v>
      </c>
      <c r="I9" s="237">
        <v>3731655</v>
      </c>
      <c r="J9" s="237">
        <v>4281346</v>
      </c>
      <c r="K9" s="237">
        <v>4380156</v>
      </c>
      <c r="L9" s="237">
        <v>4534719</v>
      </c>
      <c r="M9" s="237">
        <v>4856273</v>
      </c>
      <c r="N9" s="237">
        <v>5380553</v>
      </c>
      <c r="O9" s="237">
        <v>5295582</v>
      </c>
      <c r="P9" s="237">
        <v>5070455</v>
      </c>
      <c r="Q9" s="237">
        <v>5637504</v>
      </c>
    </row>
    <row r="10" spans="2:17" ht="33" customHeight="1" x14ac:dyDescent="0.25">
      <c r="B10" s="204" t="s">
        <v>483</v>
      </c>
      <c r="C10" s="238">
        <v>2751743</v>
      </c>
      <c r="D10" s="238">
        <v>3337588</v>
      </c>
      <c r="E10" s="238">
        <v>3578883</v>
      </c>
      <c r="F10" s="238">
        <v>4275736</v>
      </c>
      <c r="G10" s="238">
        <v>5163930</v>
      </c>
      <c r="H10" s="238">
        <v>5974808</v>
      </c>
      <c r="I10" s="238">
        <v>6468443</v>
      </c>
      <c r="J10" s="238">
        <v>6850699</v>
      </c>
      <c r="K10" s="238">
        <v>7441405</v>
      </c>
      <c r="L10" s="238">
        <v>7296365</v>
      </c>
      <c r="M10" s="238">
        <v>7746212</v>
      </c>
      <c r="N10" s="238">
        <v>8293630</v>
      </c>
      <c r="O10" s="238">
        <v>8272465</v>
      </c>
      <c r="P10" s="238">
        <v>8185114</v>
      </c>
      <c r="Q10" s="238">
        <v>8684308</v>
      </c>
    </row>
    <row r="11" spans="2:17" ht="33" customHeight="1" x14ac:dyDescent="0.25">
      <c r="B11" s="202" t="s">
        <v>568</v>
      </c>
      <c r="C11" s="237">
        <v>13605485</v>
      </c>
      <c r="D11" s="237">
        <v>13805095</v>
      </c>
      <c r="E11" s="237">
        <v>14005449</v>
      </c>
      <c r="F11" s="237">
        <v>15012228</v>
      </c>
      <c r="G11" s="237">
        <v>15266431</v>
      </c>
      <c r="H11" s="237">
        <v>15520973</v>
      </c>
      <c r="I11" s="237">
        <v>15774749</v>
      </c>
      <c r="J11" s="237">
        <v>16027466</v>
      </c>
      <c r="K11" s="237">
        <v>16278844</v>
      </c>
      <c r="L11" s="237">
        <v>16528730</v>
      </c>
      <c r="M11" s="237">
        <v>16776977</v>
      </c>
      <c r="N11" s="237">
        <v>17023408</v>
      </c>
      <c r="O11" s="237">
        <v>17267986</v>
      </c>
      <c r="P11" s="237">
        <v>17510643</v>
      </c>
      <c r="Q11" s="237">
        <v>17751277</v>
      </c>
    </row>
    <row r="12" spans="2:17" ht="33" customHeight="1" x14ac:dyDescent="0.25">
      <c r="B12" s="238" t="s">
        <v>570</v>
      </c>
      <c r="C12" s="409">
        <v>122.19961287671801</v>
      </c>
      <c r="D12" s="409">
        <v>144.32743852903599</v>
      </c>
      <c r="E12" s="409">
        <v>145.57940984255501</v>
      </c>
      <c r="F12" s="409">
        <v>149.089861944543</v>
      </c>
      <c r="G12" s="409">
        <v>174.687390916711</v>
      </c>
      <c r="H12" s="409">
        <v>185.412989250094</v>
      </c>
      <c r="I12" s="409">
        <v>173.49169866347799</v>
      </c>
      <c r="J12" s="409">
        <v>160.30937142527699</v>
      </c>
      <c r="K12" s="409">
        <v>188.050760852552</v>
      </c>
      <c r="L12" s="409">
        <v>167.081560410267</v>
      </c>
      <c r="M12" s="409">
        <v>172.25624139557399</v>
      </c>
      <c r="N12" s="409">
        <v>171.12184587246</v>
      </c>
      <c r="O12" s="409">
        <v>172.39317891501599</v>
      </c>
      <c r="P12" s="409">
        <v>177.87233741216701</v>
      </c>
      <c r="Q12" s="409">
        <v>171.638581269393</v>
      </c>
    </row>
    <row r="13" spans="2:17" ht="33" customHeight="1" x14ac:dyDescent="0.25">
      <c r="B13" s="238" t="s">
        <v>571</v>
      </c>
      <c r="C13" s="409">
        <v>80.052861033619905</v>
      </c>
      <c r="D13" s="409">
        <v>97.437504051945993</v>
      </c>
      <c r="E13" s="409">
        <v>109.95563226855499</v>
      </c>
      <c r="F13" s="409">
        <v>135.72702199833401</v>
      </c>
      <c r="G13" s="409">
        <v>163.56652055742401</v>
      </c>
      <c r="H13" s="409">
        <v>199.537619194364</v>
      </c>
      <c r="I13" s="409">
        <v>236.558756022045</v>
      </c>
      <c r="J13" s="409">
        <v>267.12557056742497</v>
      </c>
      <c r="K13" s="409">
        <v>269.07045733714301</v>
      </c>
      <c r="L13" s="409">
        <v>274.35374647659</v>
      </c>
      <c r="M13" s="409">
        <v>289.460550610518</v>
      </c>
      <c r="N13" s="409">
        <v>316.067910726219</v>
      </c>
      <c r="O13" s="409">
        <v>306.67050575556402</v>
      </c>
      <c r="P13" s="409">
        <v>289.56418105263202</v>
      </c>
      <c r="Q13" s="409">
        <v>317.58301107013301</v>
      </c>
    </row>
    <row r="14" spans="2:17" ht="33" customHeight="1" x14ac:dyDescent="0.25">
      <c r="B14" s="238" t="s">
        <v>572</v>
      </c>
      <c r="C14" s="409">
        <v>202.25247391033801</v>
      </c>
      <c r="D14" s="409">
        <v>241.76494258098199</v>
      </c>
      <c r="E14" s="409">
        <v>255.53504211110999</v>
      </c>
      <c r="F14" s="409">
        <v>284.81688394287602</v>
      </c>
      <c r="G14" s="409">
        <v>338.25391147413598</v>
      </c>
      <c r="H14" s="409">
        <v>384.950608444458</v>
      </c>
      <c r="I14" s="409">
        <v>410.05045468552299</v>
      </c>
      <c r="J14" s="409">
        <v>427.43494199270202</v>
      </c>
      <c r="K14" s="409">
        <v>457.12121818969501</v>
      </c>
      <c r="L14" s="409">
        <v>441.43530688685701</v>
      </c>
      <c r="M14" s="409">
        <v>461.71679200609299</v>
      </c>
      <c r="N14" s="409">
        <v>487.18975659867903</v>
      </c>
      <c r="O14" s="409">
        <v>479.06368467058098</v>
      </c>
      <c r="P14" s="409">
        <v>467.43651846479901</v>
      </c>
      <c r="Q14" s="409">
        <v>489.22159233952601</v>
      </c>
    </row>
    <row r="15" spans="2:17" ht="33" customHeight="1" x14ac:dyDescent="0.25"/>
    <row r="16" spans="2:17" ht="33" customHeight="1" x14ac:dyDescent="0.3">
      <c r="B16" s="21" t="s">
        <v>1</v>
      </c>
      <c r="C16" s="74"/>
      <c r="D16" s="74"/>
      <c r="E16" s="74"/>
      <c r="F16" s="74"/>
      <c r="G16" s="74"/>
      <c r="H16" s="74"/>
      <c r="I16" s="74"/>
      <c r="J16" s="74"/>
      <c r="K16" s="408"/>
      <c r="L16" s="408"/>
      <c r="M16" s="408"/>
    </row>
    <row r="17" spans="2:17" ht="33" customHeight="1" x14ac:dyDescent="0.25">
      <c r="B17" s="32" t="s">
        <v>4</v>
      </c>
      <c r="C17" s="32">
        <v>2007</v>
      </c>
      <c r="D17" s="32">
        <v>2008</v>
      </c>
      <c r="E17" s="32">
        <v>2009</v>
      </c>
      <c r="F17" s="32">
        <v>2010</v>
      </c>
      <c r="G17" s="32">
        <v>2011</v>
      </c>
      <c r="H17" s="32">
        <v>2012</v>
      </c>
      <c r="I17" s="32">
        <v>2013</v>
      </c>
      <c r="J17" s="32">
        <v>2014</v>
      </c>
      <c r="K17" s="32">
        <v>2015</v>
      </c>
      <c r="L17" s="32">
        <v>2016</v>
      </c>
      <c r="M17" s="32">
        <v>2017</v>
      </c>
      <c r="N17" s="32">
        <v>2018</v>
      </c>
      <c r="O17" s="32">
        <v>2019</v>
      </c>
      <c r="P17" s="32">
        <v>2020</v>
      </c>
      <c r="Q17" s="32">
        <v>2021</v>
      </c>
    </row>
    <row r="18" spans="2:17" ht="33" customHeight="1" x14ac:dyDescent="0.25">
      <c r="B18" s="202" t="s">
        <v>479</v>
      </c>
      <c r="C18" s="237">
        <v>1662585</v>
      </c>
      <c r="D18" s="237">
        <v>1941268</v>
      </c>
      <c r="E18" s="237">
        <v>1932100</v>
      </c>
      <c r="F18" s="237">
        <v>2077575</v>
      </c>
      <c r="G18" s="237">
        <v>2425742</v>
      </c>
      <c r="H18" s="237">
        <v>2531093</v>
      </c>
      <c r="I18" s="237">
        <v>2357366</v>
      </c>
      <c r="J18" s="237">
        <v>2199885</v>
      </c>
      <c r="K18" s="237">
        <v>2563775</v>
      </c>
      <c r="L18" s="237">
        <v>2235852</v>
      </c>
      <c r="M18" s="237">
        <v>2271165</v>
      </c>
      <c r="N18" s="237">
        <v>2221126</v>
      </c>
      <c r="O18" s="237">
        <v>2274623</v>
      </c>
      <c r="P18" s="237">
        <v>2308009</v>
      </c>
      <c r="Q18" s="237">
        <v>2249557</v>
      </c>
    </row>
    <row r="19" spans="2:17" ht="33" customHeight="1" x14ac:dyDescent="0.25">
      <c r="B19" s="202" t="s">
        <v>569</v>
      </c>
      <c r="C19" s="237">
        <v>1089158</v>
      </c>
      <c r="D19" s="237">
        <v>1282759</v>
      </c>
      <c r="E19" s="237">
        <v>1404508</v>
      </c>
      <c r="F19" s="237">
        <v>1754828</v>
      </c>
      <c r="G19" s="237">
        <v>2076907</v>
      </c>
      <c r="H19" s="237">
        <v>2448124</v>
      </c>
      <c r="I19" s="237">
        <v>2768223</v>
      </c>
      <c r="J19" s="237">
        <v>3036910</v>
      </c>
      <c r="K19" s="237">
        <v>3028986</v>
      </c>
      <c r="L19" s="237">
        <v>3012465</v>
      </c>
      <c r="M19" s="237">
        <v>3014954</v>
      </c>
      <c r="N19" s="237">
        <v>3141430</v>
      </c>
      <c r="O19" s="237">
        <v>3199648</v>
      </c>
      <c r="P19" s="237">
        <v>2722139</v>
      </c>
      <c r="Q19" s="237">
        <v>2998971</v>
      </c>
    </row>
    <row r="20" spans="2:17" ht="33" customHeight="1" x14ac:dyDescent="0.25">
      <c r="B20" s="204" t="s">
        <v>483</v>
      </c>
      <c r="C20" s="238">
        <v>2751743</v>
      </c>
      <c r="D20" s="238">
        <v>3224027</v>
      </c>
      <c r="E20" s="238">
        <v>3336608</v>
      </c>
      <c r="F20" s="238">
        <v>3832403</v>
      </c>
      <c r="G20" s="238">
        <v>4502649</v>
      </c>
      <c r="H20" s="238">
        <v>4979217</v>
      </c>
      <c r="I20" s="238">
        <v>5125589</v>
      </c>
      <c r="J20" s="238">
        <v>5236795</v>
      </c>
      <c r="K20" s="238">
        <v>5592761</v>
      </c>
      <c r="L20" s="238">
        <v>5248317</v>
      </c>
      <c r="M20" s="238">
        <v>5286119</v>
      </c>
      <c r="N20" s="238">
        <v>5362556</v>
      </c>
      <c r="O20" s="238">
        <v>5474271</v>
      </c>
      <c r="P20" s="238">
        <v>5030148</v>
      </c>
      <c r="Q20" s="238">
        <v>5248528</v>
      </c>
    </row>
    <row r="21" spans="2:17" ht="33" customHeight="1" x14ac:dyDescent="0.25">
      <c r="B21" s="202" t="s">
        <v>568</v>
      </c>
      <c r="C21" s="237">
        <v>13605485</v>
      </c>
      <c r="D21" s="237">
        <v>13805095</v>
      </c>
      <c r="E21" s="237">
        <v>14005449</v>
      </c>
      <c r="F21" s="237">
        <v>15012228</v>
      </c>
      <c r="G21" s="237">
        <v>15266431</v>
      </c>
      <c r="H21" s="237">
        <v>15520973</v>
      </c>
      <c r="I21" s="237">
        <v>15774749</v>
      </c>
      <c r="J21" s="237">
        <v>16027466</v>
      </c>
      <c r="K21" s="237">
        <v>16278844</v>
      </c>
      <c r="L21" s="237">
        <v>16528730</v>
      </c>
      <c r="M21" s="237">
        <v>16776977</v>
      </c>
      <c r="N21" s="237">
        <v>17023408</v>
      </c>
      <c r="O21" s="237">
        <v>17267986</v>
      </c>
      <c r="P21" s="237">
        <v>17510643</v>
      </c>
      <c r="Q21" s="237">
        <v>17751277</v>
      </c>
    </row>
    <row r="22" spans="2:17" ht="33" customHeight="1" x14ac:dyDescent="0.25">
      <c r="B22" s="238" t="s">
        <v>570</v>
      </c>
      <c r="C22" s="409">
        <v>122.19961287671801</v>
      </c>
      <c r="D22" s="409">
        <v>140.619677010553</v>
      </c>
      <c r="E22" s="409">
        <v>137.95344940387099</v>
      </c>
      <c r="F22" s="409">
        <v>138.392182692669</v>
      </c>
      <c r="G22" s="409">
        <v>158.89385017362599</v>
      </c>
      <c r="H22" s="409">
        <v>163.07566542381099</v>
      </c>
      <c r="I22" s="409">
        <v>149.43920819279001</v>
      </c>
      <c r="J22" s="409">
        <v>137.25719337043</v>
      </c>
      <c r="K22" s="409">
        <v>157.49121989251799</v>
      </c>
      <c r="L22" s="409">
        <v>135.270646928106</v>
      </c>
      <c r="M22" s="409">
        <v>135.37391152172401</v>
      </c>
      <c r="N22" s="409">
        <v>130.474814443735</v>
      </c>
      <c r="O22" s="409">
        <v>131.72485778017199</v>
      </c>
      <c r="P22" s="409">
        <v>131.80606788682701</v>
      </c>
      <c r="Q22" s="409">
        <v>126.726488466154</v>
      </c>
    </row>
    <row r="23" spans="2:17" ht="33" customHeight="1" x14ac:dyDescent="0.25">
      <c r="B23" s="238" t="s">
        <v>571</v>
      </c>
      <c r="C23" s="409">
        <v>80.052861033619905</v>
      </c>
      <c r="D23" s="409">
        <v>92.919244670174294</v>
      </c>
      <c r="E23" s="409">
        <v>100.282968436071</v>
      </c>
      <c r="F23" s="409">
        <v>116.893241962486</v>
      </c>
      <c r="G23" s="409">
        <v>136.04404329997001</v>
      </c>
      <c r="H23" s="409">
        <v>157.73005983581101</v>
      </c>
      <c r="I23" s="409">
        <v>175.48444035464499</v>
      </c>
      <c r="J23" s="409">
        <v>189.48160613786399</v>
      </c>
      <c r="K23" s="409">
        <v>186.068863366465</v>
      </c>
      <c r="L23" s="409">
        <v>182.256289503186</v>
      </c>
      <c r="M23" s="409">
        <v>179.70782221374</v>
      </c>
      <c r="N23" s="409">
        <v>184.535904913987</v>
      </c>
      <c r="O23" s="409">
        <v>185.29364107661399</v>
      </c>
      <c r="P23" s="409">
        <v>155.45625594673999</v>
      </c>
      <c r="Q23" s="409">
        <v>168.943958229033</v>
      </c>
    </row>
    <row r="24" spans="2:17" ht="33" customHeight="1" x14ac:dyDescent="0.25">
      <c r="B24" s="238" t="s">
        <v>572</v>
      </c>
      <c r="C24" s="409">
        <v>202.25247391033801</v>
      </c>
      <c r="D24" s="409">
        <v>233.53892168072699</v>
      </c>
      <c r="E24" s="409">
        <v>238.23641783994199</v>
      </c>
      <c r="F24" s="409">
        <v>255.285424655154</v>
      </c>
      <c r="G24" s="409">
        <v>294.93789347359598</v>
      </c>
      <c r="H24" s="409">
        <v>320.805725259621</v>
      </c>
      <c r="I24" s="409">
        <v>324.92364854743499</v>
      </c>
      <c r="J24" s="409">
        <v>326.73879950829399</v>
      </c>
      <c r="K24" s="409">
        <v>343.56008325898301</v>
      </c>
      <c r="L24" s="409">
        <v>317.526936431293</v>
      </c>
      <c r="M24" s="409">
        <v>315.08173373546401</v>
      </c>
      <c r="N24" s="409">
        <v>315.010719357722</v>
      </c>
      <c r="O24" s="409">
        <v>317.01849885678598</v>
      </c>
      <c r="P24" s="409">
        <v>287.26232383356802</v>
      </c>
      <c r="Q24" s="409">
        <v>295.67044669518702</v>
      </c>
    </row>
    <row r="25" spans="2:17" ht="33" customHeight="1" x14ac:dyDescent="0.25">
      <c r="B25" s="239"/>
      <c r="C25" s="411"/>
      <c r="D25" s="411"/>
      <c r="E25" s="411"/>
      <c r="F25" s="411"/>
      <c r="G25" s="411"/>
      <c r="H25" s="411"/>
      <c r="I25" s="411"/>
      <c r="J25" s="411"/>
      <c r="K25" s="411"/>
      <c r="L25" s="411"/>
      <c r="M25" s="411"/>
      <c r="N25" s="411"/>
      <c r="O25" s="411"/>
      <c r="P25" s="411"/>
      <c r="Q25" s="411"/>
    </row>
    <row r="26" spans="2:17" ht="33" customHeight="1" x14ac:dyDescent="0.25">
      <c r="B26" s="449" t="s">
        <v>313</v>
      </c>
      <c r="C26" s="449"/>
      <c r="D26" s="449"/>
      <c r="E26" s="449"/>
      <c r="F26" s="449"/>
      <c r="G26" s="449"/>
      <c r="H26" s="449"/>
      <c r="I26" s="449"/>
      <c r="J26" s="449"/>
      <c r="K26" s="449"/>
      <c r="L26" s="449"/>
    </row>
    <row r="27" spans="2:17" ht="33" customHeight="1" x14ac:dyDescent="0.25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</row>
    <row r="28" spans="2:17" ht="33" customHeight="1" x14ac:dyDescent="0.25"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2:17" ht="33" customHeight="1" x14ac:dyDescent="0.25"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</row>
    <row r="30" spans="2:17" ht="33" customHeight="1" x14ac:dyDescent="0.25"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</row>
    <row r="31" spans="2:17" ht="33" customHeight="1" x14ac:dyDescent="0.25"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</row>
    <row r="32" spans="2:17" ht="33" customHeight="1" x14ac:dyDescent="0.25"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</row>
    <row r="33" spans="2:17" ht="33" customHeight="1" x14ac:dyDescent="0.25"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</row>
    <row r="34" spans="2:17" ht="33" customHeight="1" x14ac:dyDescent="0.25"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</row>
    <row r="35" spans="2:17" ht="33" customHeight="1" x14ac:dyDescent="0.25"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</row>
    <row r="36" spans="2:17" ht="33" customHeight="1" x14ac:dyDescent="0.25">
      <c r="B36" s="239"/>
      <c r="C36" s="411"/>
      <c r="D36" s="411"/>
      <c r="E36" s="411"/>
      <c r="F36" s="411"/>
      <c r="G36" s="411"/>
      <c r="H36" s="411"/>
      <c r="I36" s="411"/>
      <c r="J36" s="411"/>
      <c r="K36" s="411"/>
      <c r="L36" s="411"/>
      <c r="M36" s="411"/>
      <c r="N36" s="411"/>
      <c r="O36" s="411"/>
      <c r="P36" s="411"/>
      <c r="Q36" s="411"/>
    </row>
    <row r="37" spans="2:17" ht="33" customHeight="1" x14ac:dyDescent="0.25">
      <c r="B37" s="239"/>
      <c r="C37" s="411"/>
      <c r="D37" s="411"/>
      <c r="E37" s="411"/>
      <c r="F37" s="411"/>
      <c r="G37" s="411"/>
      <c r="H37" s="411"/>
      <c r="I37" s="411"/>
      <c r="J37" s="411"/>
      <c r="K37" s="411"/>
      <c r="L37" s="411"/>
      <c r="M37" s="411"/>
      <c r="N37" s="411"/>
      <c r="O37" s="411"/>
      <c r="P37" s="411"/>
      <c r="Q37" s="411"/>
    </row>
    <row r="38" spans="2:17" ht="33" customHeight="1" x14ac:dyDescent="0.25">
      <c r="B38" s="239"/>
      <c r="C38" s="411"/>
      <c r="D38" s="411"/>
      <c r="E38" s="411"/>
      <c r="F38" s="411"/>
      <c r="G38" s="411"/>
      <c r="H38" s="411"/>
      <c r="I38" s="411"/>
      <c r="J38" s="411"/>
      <c r="K38" s="411"/>
      <c r="L38" s="411"/>
      <c r="M38" s="411"/>
      <c r="N38" s="411"/>
      <c r="O38" s="411"/>
      <c r="P38" s="411"/>
      <c r="Q38" s="411"/>
    </row>
    <row r="39" spans="2:17" ht="33" customHeight="1" x14ac:dyDescent="0.25">
      <c r="B39" s="239"/>
      <c r="C39" s="411"/>
      <c r="D39" s="411"/>
      <c r="E39" s="411"/>
      <c r="F39" s="411"/>
      <c r="G39" s="411"/>
      <c r="H39" s="411"/>
      <c r="I39" s="411"/>
      <c r="J39" s="411"/>
      <c r="K39" s="411"/>
      <c r="L39" s="411"/>
      <c r="M39" s="411"/>
      <c r="N39" s="411"/>
      <c r="O39" s="411"/>
      <c r="P39" s="411"/>
      <c r="Q39" s="411"/>
    </row>
    <row r="40" spans="2:17" ht="33" customHeight="1" x14ac:dyDescent="0.25">
      <c r="B40" s="239"/>
      <c r="C40" s="411"/>
      <c r="D40" s="411"/>
      <c r="E40" s="411"/>
      <c r="F40" s="411"/>
      <c r="G40" s="411"/>
      <c r="H40" s="411"/>
      <c r="I40" s="411"/>
      <c r="J40" s="411"/>
      <c r="K40" s="411"/>
      <c r="L40" s="411"/>
      <c r="M40" s="411"/>
      <c r="N40" s="411"/>
      <c r="O40" s="411"/>
      <c r="P40" s="411"/>
      <c r="Q40" s="411"/>
    </row>
    <row r="41" spans="2:17" ht="33" customHeight="1" x14ac:dyDescent="0.25">
      <c r="B41" s="239"/>
      <c r="C41" s="411"/>
      <c r="D41" s="411"/>
      <c r="E41" s="411"/>
      <c r="F41" s="411"/>
      <c r="G41" s="411"/>
      <c r="H41" s="411"/>
      <c r="I41" s="411"/>
      <c r="J41" s="411"/>
      <c r="K41" s="411"/>
      <c r="L41" s="411"/>
      <c r="M41" s="411"/>
      <c r="N41" s="411"/>
      <c r="O41" s="411"/>
      <c r="P41" s="411"/>
      <c r="Q41" s="411"/>
    </row>
    <row r="42" spans="2:17" ht="33" customHeight="1" x14ac:dyDescent="0.25">
      <c r="B42" s="449" t="s">
        <v>313</v>
      </c>
      <c r="C42" s="449"/>
      <c r="D42" s="449"/>
      <c r="E42" s="449"/>
      <c r="F42" s="449"/>
      <c r="G42" s="449"/>
      <c r="H42" s="449"/>
      <c r="I42" s="449"/>
      <c r="J42" s="449"/>
      <c r="K42" s="449"/>
      <c r="L42" s="449"/>
    </row>
    <row r="43" spans="2:17" ht="33" customHeight="1" x14ac:dyDescent="0.25"/>
    <row r="44" spans="2:17" ht="33" customHeight="1" x14ac:dyDescent="0.25"/>
    <row r="45" spans="2:17" ht="33" customHeight="1" x14ac:dyDescent="0.25"/>
    <row r="46" spans="2:17" ht="33" customHeight="1" x14ac:dyDescent="0.25"/>
    <row r="47" spans="2:17" ht="33" customHeight="1" x14ac:dyDescent="0.25"/>
    <row r="48" spans="2:17" ht="33" customHeight="1" x14ac:dyDescent="0.25"/>
    <row r="49" spans="2:10" ht="33" customHeight="1" x14ac:dyDescent="0.25"/>
    <row r="50" spans="2:10" ht="33" customHeight="1" x14ac:dyDescent="0.25"/>
    <row r="51" spans="2:10" ht="33" customHeight="1" x14ac:dyDescent="0.25"/>
    <row r="52" spans="2:10" ht="33" customHeight="1" x14ac:dyDescent="0.3">
      <c r="J52" s="408"/>
    </row>
    <row r="53" spans="2:10" ht="33" customHeight="1" x14ac:dyDescent="0.25"/>
    <row r="54" spans="2:10" ht="33" customHeight="1" x14ac:dyDescent="0.25"/>
    <row r="55" spans="2:10" ht="33" customHeight="1" x14ac:dyDescent="0.25"/>
    <row r="56" spans="2:10" ht="33" customHeight="1" x14ac:dyDescent="0.25"/>
    <row r="57" spans="2:10" ht="33" customHeight="1" x14ac:dyDescent="0.25"/>
    <row r="58" spans="2:10" ht="15.75" customHeight="1" x14ac:dyDescent="0.3">
      <c r="B58" s="410" t="s">
        <v>284</v>
      </c>
    </row>
    <row r="59" spans="2:10" ht="15" customHeight="1" x14ac:dyDescent="0.3">
      <c r="B59" s="106" t="s">
        <v>15</v>
      </c>
    </row>
    <row r="60" spans="2:10" x14ac:dyDescent="0.25">
      <c r="B60" s="107"/>
    </row>
  </sheetData>
  <mergeCells count="4">
    <mergeCell ref="B42:L42"/>
    <mergeCell ref="B4:Q4"/>
    <mergeCell ref="B3:Q3"/>
    <mergeCell ref="B26:L26"/>
  </mergeCells>
  <hyperlinks>
    <hyperlink ref="B2" location="Indice!A1" display="Índice"/>
    <hyperlink ref="Q2" location="'3.1'!A1" display="Siguiente"/>
    <hyperlink ref="P2" location="'2.1.23'!A1" display="Anterior"/>
  </hyperlinks>
  <pageMargins left="0.7" right="0.7" top="0.75" bottom="0.75" header="0.3" footer="0.3"/>
  <pageSetup orientation="portrait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5"/>
  <sheetViews>
    <sheetView showGridLines="0" zoomScale="70" zoomScaleNormal="70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62" customWidth="1"/>
    <col min="3" max="15" width="16.28515625" customWidth="1"/>
    <col min="16" max="17" width="17" customWidth="1"/>
    <col min="18" max="20" width="15.7109375" customWidth="1"/>
  </cols>
  <sheetData>
    <row r="1" spans="2:19" ht="78" customHeight="1" x14ac:dyDescent="0.3"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  <c r="O1" s="413"/>
      <c r="P1" s="413"/>
      <c r="Q1" s="413"/>
      <c r="R1" s="413"/>
      <c r="S1" s="413"/>
    </row>
    <row r="2" spans="2:19" ht="33" customHeight="1" x14ac:dyDescent="0.25">
      <c r="B2" s="52" t="s">
        <v>3</v>
      </c>
      <c r="P2" s="39" t="s">
        <v>279</v>
      </c>
      <c r="Q2" s="39" t="s">
        <v>280</v>
      </c>
    </row>
    <row r="3" spans="2:19" ht="33" customHeight="1" x14ac:dyDescent="0.25">
      <c r="B3" s="448" t="s">
        <v>314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2:19" ht="33" customHeight="1" x14ac:dyDescent="0.25">
      <c r="B4" s="472" t="s">
        <v>234</v>
      </c>
      <c r="C4" s="472"/>
      <c r="D4" s="472"/>
      <c r="E4" s="472"/>
      <c r="F4" s="472"/>
      <c r="G4" s="472"/>
      <c r="H4" s="472"/>
      <c r="I4" s="472"/>
      <c r="J4" s="472"/>
      <c r="K4" s="472"/>
      <c r="L4" s="472"/>
      <c r="M4" s="472"/>
      <c r="N4" s="472"/>
      <c r="O4" s="472"/>
      <c r="P4" s="472"/>
      <c r="Q4" s="472"/>
    </row>
    <row r="5" spans="2:19" ht="33" customHeight="1" x14ac:dyDescent="0.3">
      <c r="B5" s="113"/>
    </row>
    <row r="6" spans="2:19" ht="33" customHeight="1" x14ac:dyDescent="0.3">
      <c r="B6" s="21" t="s">
        <v>5</v>
      </c>
      <c r="C6" s="414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2:19" ht="33" customHeight="1" x14ac:dyDescent="0.25">
      <c r="B7" s="32" t="s">
        <v>4</v>
      </c>
      <c r="C7" s="32">
        <v>2007</v>
      </c>
      <c r="D7" s="32">
        <v>2008</v>
      </c>
      <c r="E7" s="32">
        <v>2009</v>
      </c>
      <c r="F7" s="32">
        <v>2010</v>
      </c>
      <c r="G7" s="32">
        <v>2011</v>
      </c>
      <c r="H7" s="32">
        <v>2012</v>
      </c>
      <c r="I7" s="32">
        <v>2013</v>
      </c>
      <c r="J7" s="32">
        <v>2014</v>
      </c>
      <c r="K7" s="32">
        <v>2015</v>
      </c>
      <c r="L7" s="32">
        <v>2016</v>
      </c>
      <c r="M7" s="32">
        <v>2017</v>
      </c>
      <c r="N7" s="32">
        <v>2018</v>
      </c>
      <c r="O7" s="32">
        <v>2019</v>
      </c>
      <c r="P7" s="32">
        <v>2020</v>
      </c>
      <c r="Q7" s="32">
        <v>2021</v>
      </c>
      <c r="R7" s="22"/>
    </row>
    <row r="8" spans="2:19" ht="36" customHeight="1" x14ac:dyDescent="0.25">
      <c r="B8" s="415" t="s">
        <v>573</v>
      </c>
      <c r="C8" s="202">
        <v>292590</v>
      </c>
      <c r="D8" s="202">
        <v>377547</v>
      </c>
      <c r="E8" s="202">
        <v>446901</v>
      </c>
      <c r="F8" s="202">
        <v>556390</v>
      </c>
      <c r="G8" s="202">
        <v>629094</v>
      </c>
      <c r="H8" s="202">
        <v>744018</v>
      </c>
      <c r="I8" s="202">
        <v>874942</v>
      </c>
      <c r="J8" s="202">
        <v>1030676</v>
      </c>
      <c r="K8" s="202">
        <v>1067375</v>
      </c>
      <c r="L8" s="202">
        <v>1124494</v>
      </c>
      <c r="M8" s="202">
        <v>1302007</v>
      </c>
      <c r="N8" s="202">
        <v>1538853</v>
      </c>
      <c r="O8" s="202">
        <v>1429060</v>
      </c>
      <c r="P8" s="202">
        <v>1505651</v>
      </c>
      <c r="Q8" s="202">
        <v>1326011</v>
      </c>
      <c r="R8" s="22"/>
    </row>
    <row r="9" spans="2:19" ht="36" customHeight="1" x14ac:dyDescent="0.25">
      <c r="B9" s="415" t="s">
        <v>574</v>
      </c>
      <c r="C9" s="202">
        <v>167369</v>
      </c>
      <c r="D9" s="202">
        <v>208920</v>
      </c>
      <c r="E9" s="202">
        <v>231701</v>
      </c>
      <c r="F9" s="202">
        <v>308957</v>
      </c>
      <c r="G9" s="202">
        <v>371879</v>
      </c>
      <c r="H9" s="202">
        <v>469597</v>
      </c>
      <c r="I9" s="202">
        <v>539089</v>
      </c>
      <c r="J9" s="202">
        <v>578681</v>
      </c>
      <c r="K9" s="202">
        <v>694507</v>
      </c>
      <c r="L9" s="202">
        <v>626002</v>
      </c>
      <c r="M9" s="202">
        <v>570742</v>
      </c>
      <c r="N9" s="202">
        <v>613818</v>
      </c>
      <c r="O9" s="202">
        <v>646837</v>
      </c>
      <c r="P9" s="202">
        <v>824805</v>
      </c>
      <c r="Q9" s="202">
        <v>767592</v>
      </c>
      <c r="R9" s="22"/>
    </row>
    <row r="10" spans="2:19" ht="36" customHeight="1" x14ac:dyDescent="0.25">
      <c r="B10" s="416" t="s">
        <v>575</v>
      </c>
      <c r="C10" s="204">
        <v>459959</v>
      </c>
      <c r="D10" s="204">
        <v>586467</v>
      </c>
      <c r="E10" s="204">
        <v>678602</v>
      </c>
      <c r="F10" s="204">
        <v>865347</v>
      </c>
      <c r="G10" s="204">
        <v>1000973</v>
      </c>
      <c r="H10" s="204">
        <v>1213615</v>
      </c>
      <c r="I10" s="204">
        <v>1414031</v>
      </c>
      <c r="J10" s="204">
        <v>1609357</v>
      </c>
      <c r="K10" s="204">
        <v>1761882</v>
      </c>
      <c r="L10" s="204">
        <v>1750496</v>
      </c>
      <c r="M10" s="204">
        <v>1872749</v>
      </c>
      <c r="N10" s="204">
        <v>2152671</v>
      </c>
      <c r="O10" s="204">
        <v>2075897</v>
      </c>
      <c r="P10" s="204">
        <v>2330456</v>
      </c>
      <c r="Q10" s="204">
        <v>2093603</v>
      </c>
      <c r="R10" s="22"/>
    </row>
    <row r="11" spans="2:19" ht="36" customHeight="1" x14ac:dyDescent="0.25">
      <c r="B11" s="415" t="s">
        <v>576</v>
      </c>
      <c r="C11" s="202">
        <v>920047</v>
      </c>
      <c r="D11" s="202">
        <v>983286</v>
      </c>
      <c r="E11" s="202">
        <v>1031957</v>
      </c>
      <c r="F11" s="202">
        <v>1090263</v>
      </c>
      <c r="G11" s="202">
        <v>1133556</v>
      </c>
      <c r="H11" s="202">
        <v>1156237</v>
      </c>
      <c r="I11" s="202">
        <v>1178989</v>
      </c>
      <c r="J11" s="202">
        <v>1192749</v>
      </c>
      <c r="K11" s="202">
        <v>1161044</v>
      </c>
      <c r="L11" s="202">
        <v>1128004</v>
      </c>
      <c r="M11" s="202">
        <v>1143765</v>
      </c>
      <c r="N11" s="202">
        <v>1164659</v>
      </c>
      <c r="O11" s="202">
        <v>1195311</v>
      </c>
      <c r="P11" s="202">
        <v>907515</v>
      </c>
      <c r="Q11" s="202">
        <v>1038235</v>
      </c>
      <c r="R11" s="22"/>
    </row>
    <row r="12" spans="2:19" ht="36" customHeight="1" x14ac:dyDescent="0.25">
      <c r="B12" s="416" t="s">
        <v>577</v>
      </c>
      <c r="C12" s="204">
        <v>499.92989488580503</v>
      </c>
      <c r="D12" s="204">
        <v>596.43582843648699</v>
      </c>
      <c r="E12" s="204">
        <v>657.58747699758806</v>
      </c>
      <c r="F12" s="204">
        <v>793.70482168063995</v>
      </c>
      <c r="G12" s="204">
        <v>883.03797959694998</v>
      </c>
      <c r="H12" s="204">
        <v>1049.6247741596201</v>
      </c>
      <c r="I12" s="204">
        <v>1199.3589422802099</v>
      </c>
      <c r="J12" s="204">
        <v>1349.2838811854001</v>
      </c>
      <c r="K12" s="204">
        <v>1517.4980448630699</v>
      </c>
      <c r="L12" s="204">
        <v>1551.85265300478</v>
      </c>
      <c r="M12" s="204">
        <v>1637.3547013591101</v>
      </c>
      <c r="N12" s="204">
        <v>1848.3272786283401</v>
      </c>
      <c r="O12" s="204">
        <v>1736.7003231794899</v>
      </c>
      <c r="P12" s="204">
        <v>2567.9531467799402</v>
      </c>
      <c r="Q12" s="204">
        <v>2016.5020443348601</v>
      </c>
      <c r="R12" s="22"/>
    </row>
    <row r="13" spans="2:19" ht="33" customHeight="1" x14ac:dyDescent="0.25"/>
    <row r="14" spans="2:19" ht="33" customHeight="1" x14ac:dyDescent="0.3">
      <c r="B14" s="21" t="s">
        <v>1</v>
      </c>
      <c r="C14" s="414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</row>
    <row r="15" spans="2:19" ht="33" customHeight="1" x14ac:dyDescent="0.25">
      <c r="B15" s="32" t="s">
        <v>4</v>
      </c>
      <c r="C15" s="32">
        <v>2007</v>
      </c>
      <c r="D15" s="32">
        <v>2008</v>
      </c>
      <c r="E15" s="32">
        <v>2009</v>
      </c>
      <c r="F15" s="32">
        <v>2010</v>
      </c>
      <c r="G15" s="32">
        <v>2011</v>
      </c>
      <c r="H15" s="32">
        <v>2012</v>
      </c>
      <c r="I15" s="32">
        <v>2013</v>
      </c>
      <c r="J15" s="32">
        <v>2014</v>
      </c>
      <c r="K15" s="32">
        <v>2015</v>
      </c>
      <c r="L15" s="32">
        <v>2016</v>
      </c>
      <c r="M15" s="32">
        <v>2017</v>
      </c>
      <c r="N15" s="32">
        <v>2018</v>
      </c>
      <c r="O15" s="32">
        <v>2019</v>
      </c>
      <c r="P15" s="32">
        <v>2020</v>
      </c>
      <c r="Q15" s="32">
        <v>2021</v>
      </c>
      <c r="R15" s="22"/>
    </row>
    <row r="16" spans="2:19" ht="36" customHeight="1" x14ac:dyDescent="0.25">
      <c r="B16" s="415" t="s">
        <v>573</v>
      </c>
      <c r="C16" s="202">
        <v>292590</v>
      </c>
      <c r="D16" s="202">
        <v>362955</v>
      </c>
      <c r="E16" s="202">
        <v>423238</v>
      </c>
      <c r="F16" s="202">
        <v>505506</v>
      </c>
      <c r="G16" s="202">
        <v>546924</v>
      </c>
      <c r="H16" s="202">
        <v>622078</v>
      </c>
      <c r="I16" s="202">
        <v>681590</v>
      </c>
      <c r="J16" s="202">
        <v>774755</v>
      </c>
      <c r="K16" s="202">
        <v>807075</v>
      </c>
      <c r="L16" s="202">
        <v>793693</v>
      </c>
      <c r="M16" s="202">
        <v>825957</v>
      </c>
      <c r="N16" s="202">
        <v>874082</v>
      </c>
      <c r="O16" s="202">
        <v>848447</v>
      </c>
      <c r="P16" s="202">
        <v>711935</v>
      </c>
      <c r="Q16" s="202">
        <v>705007</v>
      </c>
      <c r="R16" s="22"/>
    </row>
    <row r="17" spans="2:18" ht="36" customHeight="1" x14ac:dyDescent="0.25">
      <c r="B17" s="415" t="s">
        <v>574</v>
      </c>
      <c r="C17" s="202">
        <v>167369</v>
      </c>
      <c r="D17" s="202">
        <v>200846</v>
      </c>
      <c r="E17" s="202">
        <v>219432</v>
      </c>
      <c r="F17" s="202">
        <v>282434</v>
      </c>
      <c r="G17" s="202">
        <v>325102</v>
      </c>
      <c r="H17" s="202">
        <v>394893</v>
      </c>
      <c r="I17" s="202">
        <v>422344</v>
      </c>
      <c r="J17" s="202">
        <v>437619</v>
      </c>
      <c r="K17" s="202">
        <v>499057</v>
      </c>
      <c r="L17" s="202">
        <v>429672</v>
      </c>
      <c r="M17" s="202">
        <v>387437</v>
      </c>
      <c r="N17" s="202">
        <v>407248</v>
      </c>
      <c r="O17" s="202">
        <v>421056</v>
      </c>
      <c r="P17" s="202">
        <v>521042</v>
      </c>
      <c r="Q17" s="202">
        <v>479432</v>
      </c>
      <c r="R17" s="22"/>
    </row>
    <row r="18" spans="2:18" ht="36" customHeight="1" x14ac:dyDescent="0.25">
      <c r="B18" s="416" t="s">
        <v>575</v>
      </c>
      <c r="C18" s="204">
        <v>459959</v>
      </c>
      <c r="D18" s="204">
        <v>578393</v>
      </c>
      <c r="E18" s="204">
        <v>666333</v>
      </c>
      <c r="F18" s="204">
        <v>838824</v>
      </c>
      <c r="G18" s="204">
        <v>954196</v>
      </c>
      <c r="H18" s="204">
        <v>1138911</v>
      </c>
      <c r="I18" s="204">
        <v>1297286</v>
      </c>
      <c r="J18" s="204">
        <v>1468295</v>
      </c>
      <c r="K18" s="204">
        <v>1566432</v>
      </c>
      <c r="L18" s="204">
        <v>1554166</v>
      </c>
      <c r="M18" s="204">
        <v>1689444</v>
      </c>
      <c r="N18" s="204">
        <v>1946101</v>
      </c>
      <c r="O18" s="204">
        <v>1850116</v>
      </c>
      <c r="P18" s="204">
        <v>2026693</v>
      </c>
      <c r="Q18" s="204">
        <v>1805443</v>
      </c>
      <c r="R18" s="22"/>
    </row>
    <row r="19" spans="2:18" ht="36" customHeight="1" x14ac:dyDescent="0.25">
      <c r="B19" s="415" t="s">
        <v>576</v>
      </c>
      <c r="C19" s="202">
        <v>920047</v>
      </c>
      <c r="D19" s="202">
        <v>983286</v>
      </c>
      <c r="E19" s="202">
        <v>1031957</v>
      </c>
      <c r="F19" s="202">
        <v>1090263</v>
      </c>
      <c r="G19" s="202">
        <v>1133556</v>
      </c>
      <c r="H19" s="202">
        <v>1156237</v>
      </c>
      <c r="I19" s="202">
        <v>1178989</v>
      </c>
      <c r="J19" s="202">
        <v>1192749</v>
      </c>
      <c r="K19" s="202">
        <v>1161044</v>
      </c>
      <c r="L19" s="202">
        <v>1128004</v>
      </c>
      <c r="M19" s="202">
        <v>1143765</v>
      </c>
      <c r="N19" s="202">
        <v>1164659</v>
      </c>
      <c r="O19" s="202">
        <v>1195311</v>
      </c>
      <c r="P19" s="202">
        <v>907515</v>
      </c>
      <c r="Q19" s="202">
        <v>1038235</v>
      </c>
      <c r="R19" s="22"/>
    </row>
    <row r="20" spans="2:18" ht="36" customHeight="1" x14ac:dyDescent="0.25">
      <c r="B20" s="416" t="s">
        <v>577</v>
      </c>
      <c r="C20" s="204">
        <v>499.92989488580503</v>
      </c>
      <c r="D20" s="204">
        <v>588.22458572582104</v>
      </c>
      <c r="E20" s="204">
        <v>645.69841572856205</v>
      </c>
      <c r="F20" s="204">
        <v>769.37766392145704</v>
      </c>
      <c r="G20" s="204">
        <v>841.77226356704</v>
      </c>
      <c r="H20" s="204">
        <v>985.01518287340696</v>
      </c>
      <c r="I20" s="204">
        <v>1100.33766218345</v>
      </c>
      <c r="J20" s="204">
        <v>1231.0175904570001</v>
      </c>
      <c r="K20" s="204">
        <v>1349.1581714388101</v>
      </c>
      <c r="L20" s="204">
        <v>1377.80185176648</v>
      </c>
      <c r="M20" s="204">
        <v>1477.0901365228001</v>
      </c>
      <c r="N20" s="204">
        <v>1670.96205842225</v>
      </c>
      <c r="O20" s="204">
        <v>1547.81140640386</v>
      </c>
      <c r="P20" s="204">
        <v>2233.2336104637402</v>
      </c>
      <c r="Q20" s="204">
        <v>1738.95409035527</v>
      </c>
      <c r="R20" s="22"/>
    </row>
    <row r="21" spans="2:18" ht="36" customHeight="1" x14ac:dyDescent="0.25">
      <c r="B21" s="417"/>
      <c r="C21" s="207"/>
      <c r="D21" s="207"/>
      <c r="E21" s="207"/>
      <c r="F21" s="207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2"/>
    </row>
    <row r="22" spans="2:18" ht="33" customHeight="1" x14ac:dyDescent="0.25">
      <c r="B22" s="412" t="s">
        <v>356</v>
      </c>
      <c r="C22" s="236"/>
      <c r="D22" s="236"/>
      <c r="E22" s="236"/>
      <c r="F22" s="236"/>
      <c r="G22" s="236"/>
      <c r="H22" s="236"/>
      <c r="I22" s="236"/>
      <c r="J22" s="236"/>
    </row>
    <row r="23" spans="2:18" ht="36" customHeight="1" x14ac:dyDescent="0.25">
      <c r="B23" s="417"/>
      <c r="C23" s="207"/>
      <c r="D23" s="207"/>
      <c r="E23" s="207"/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2"/>
    </row>
    <row r="24" spans="2:18" ht="36" customHeight="1" x14ac:dyDescent="0.25">
      <c r="B24" s="417"/>
      <c r="C24" s="207"/>
      <c r="D24" s="207"/>
      <c r="E24" s="207"/>
      <c r="F24" s="207"/>
      <c r="G24" s="207"/>
      <c r="H24" s="207"/>
      <c r="I24" s="207"/>
      <c r="J24" s="207"/>
      <c r="K24" s="207"/>
      <c r="L24" s="207"/>
      <c r="M24" s="207"/>
      <c r="N24" s="207"/>
      <c r="O24" s="207"/>
      <c r="P24" s="207"/>
      <c r="Q24" s="207"/>
      <c r="R24" s="22"/>
    </row>
    <row r="25" spans="2:18" ht="36" customHeight="1" x14ac:dyDescent="0.25">
      <c r="B25" s="417"/>
      <c r="C25" s="207"/>
      <c r="D25" s="207"/>
      <c r="E25" s="207"/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2"/>
    </row>
    <row r="26" spans="2:18" ht="36" customHeight="1" x14ac:dyDescent="0.25">
      <c r="B26" s="417"/>
      <c r="C26" s="207"/>
      <c r="D26" s="207"/>
      <c r="E26" s="207"/>
      <c r="F26" s="207"/>
      <c r="G26" s="207"/>
      <c r="H26" s="207"/>
      <c r="I26" s="207"/>
      <c r="J26" s="207"/>
      <c r="K26" s="207"/>
      <c r="L26" s="207"/>
      <c r="M26" s="207"/>
      <c r="N26" s="207"/>
      <c r="O26" s="207"/>
      <c r="P26" s="207"/>
      <c r="Q26" s="207"/>
      <c r="R26" s="22"/>
    </row>
    <row r="27" spans="2:18" ht="36" customHeight="1" x14ac:dyDescent="0.25">
      <c r="B27" s="417"/>
      <c r="C27" s="207"/>
      <c r="D27" s="207"/>
      <c r="E27" s="207"/>
      <c r="F27" s="207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2"/>
    </row>
    <row r="28" spans="2:18" ht="36" customHeight="1" x14ac:dyDescent="0.25">
      <c r="B28" s="417"/>
      <c r="C28" s="207"/>
      <c r="D28" s="207"/>
      <c r="E28" s="207"/>
      <c r="F28" s="207"/>
      <c r="G28" s="207"/>
      <c r="H28" s="207"/>
      <c r="I28" s="207"/>
      <c r="J28" s="207"/>
      <c r="K28" s="207"/>
      <c r="L28" s="207"/>
      <c r="M28" s="207"/>
      <c r="N28" s="207"/>
      <c r="O28" s="207"/>
      <c r="P28" s="207"/>
      <c r="Q28" s="207"/>
      <c r="R28" s="22"/>
    </row>
    <row r="29" spans="2:18" ht="36" customHeight="1" x14ac:dyDescent="0.25">
      <c r="B29" s="417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2"/>
    </row>
    <row r="30" spans="2:18" ht="36" customHeight="1" x14ac:dyDescent="0.25">
      <c r="B30" s="417"/>
      <c r="C30" s="207"/>
      <c r="D30" s="207"/>
      <c r="E30" s="207"/>
      <c r="F30" s="207"/>
      <c r="G30" s="207"/>
      <c r="H30" s="207"/>
      <c r="I30" s="207"/>
      <c r="J30" s="207"/>
      <c r="K30" s="207"/>
      <c r="L30" s="207"/>
      <c r="M30" s="207"/>
      <c r="N30" s="207"/>
      <c r="O30" s="207"/>
      <c r="P30" s="207"/>
      <c r="Q30" s="207"/>
      <c r="R30" s="22"/>
    </row>
    <row r="31" spans="2:18" ht="36" customHeight="1" x14ac:dyDescent="0.25">
      <c r="B31" s="417"/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2"/>
    </row>
    <row r="32" spans="2:18" ht="36" customHeight="1" x14ac:dyDescent="0.25">
      <c r="B32" s="417"/>
      <c r="C32" s="207"/>
      <c r="D32" s="207"/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2"/>
    </row>
    <row r="33" spans="2:18" ht="36" customHeight="1" x14ac:dyDescent="0.25">
      <c r="B33" s="417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2"/>
    </row>
    <row r="34" spans="2:18" ht="36" customHeight="1" x14ac:dyDescent="0.25">
      <c r="B34" s="417"/>
      <c r="C34" s="207"/>
      <c r="D34" s="207"/>
      <c r="E34" s="207"/>
      <c r="F34" s="207"/>
      <c r="G34" s="207"/>
      <c r="H34" s="207"/>
      <c r="I34" s="207"/>
      <c r="J34" s="207"/>
      <c r="K34" s="207"/>
      <c r="L34" s="207"/>
      <c r="M34" s="207"/>
      <c r="N34" s="207"/>
      <c r="O34" s="207"/>
      <c r="P34" s="207"/>
      <c r="Q34" s="207"/>
      <c r="R34" s="22"/>
    </row>
    <row r="35" spans="2:18" ht="36" customHeight="1" x14ac:dyDescent="0.25">
      <c r="B35" s="417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2"/>
    </row>
    <row r="36" spans="2:18" ht="36" customHeight="1" x14ac:dyDescent="0.25">
      <c r="B36" s="417"/>
      <c r="C36" s="207"/>
      <c r="D36" s="207"/>
      <c r="E36" s="207"/>
      <c r="F36" s="207"/>
      <c r="G36" s="207"/>
      <c r="H36" s="207"/>
      <c r="I36" s="207"/>
      <c r="J36" s="207"/>
      <c r="K36" s="207"/>
      <c r="L36" s="207"/>
      <c r="M36" s="207"/>
      <c r="N36" s="207"/>
      <c r="O36" s="207"/>
      <c r="P36" s="207"/>
      <c r="Q36" s="207"/>
      <c r="R36" s="22"/>
    </row>
    <row r="37" spans="2:18" ht="33" customHeight="1" x14ac:dyDescent="0.25">
      <c r="B37" s="412" t="s">
        <v>359</v>
      </c>
      <c r="C37" s="236"/>
      <c r="D37" s="236"/>
      <c r="E37" s="236"/>
      <c r="F37" s="236"/>
      <c r="G37" s="236"/>
      <c r="H37" s="236"/>
      <c r="I37" s="236"/>
      <c r="J37" s="236"/>
    </row>
    <row r="38" spans="2:18" ht="33" customHeight="1" x14ac:dyDescent="0.25"/>
    <row r="39" spans="2:18" ht="33" customHeight="1" x14ac:dyDescent="0.25"/>
    <row r="40" spans="2:18" ht="33" customHeight="1" x14ac:dyDescent="0.25"/>
    <row r="41" spans="2:18" ht="33" customHeight="1" x14ac:dyDescent="0.25"/>
    <row r="42" spans="2:18" ht="33" customHeight="1" x14ac:dyDescent="0.25"/>
    <row r="43" spans="2:18" ht="33" customHeight="1" x14ac:dyDescent="0.25"/>
    <row r="44" spans="2:18" ht="33" customHeight="1" x14ac:dyDescent="0.25"/>
    <row r="45" spans="2:18" ht="33" customHeight="1" x14ac:dyDescent="0.25"/>
    <row r="46" spans="2:18" ht="33" customHeight="1" x14ac:dyDescent="0.25"/>
    <row r="47" spans="2:18" ht="33" customHeight="1" x14ac:dyDescent="0.25"/>
    <row r="48" spans="2:18" ht="33" customHeight="1" x14ac:dyDescent="0.25"/>
    <row r="49" spans="2:3" ht="33" customHeight="1" x14ac:dyDescent="0.25"/>
    <row r="50" spans="2:3" ht="33" customHeight="1" x14ac:dyDescent="0.25"/>
    <row r="51" spans="2:3" ht="33" customHeight="1" x14ac:dyDescent="0.25"/>
    <row r="52" spans="2:3" ht="33" customHeight="1" x14ac:dyDescent="0.25"/>
    <row r="53" spans="2:3" ht="15.75" customHeight="1" x14ac:dyDescent="0.3">
      <c r="B53" s="106" t="s">
        <v>285</v>
      </c>
      <c r="C53" s="106"/>
    </row>
    <row r="54" spans="2:3" ht="16.5" customHeight="1" x14ac:dyDescent="0.3">
      <c r="B54" s="106" t="s">
        <v>15</v>
      </c>
      <c r="C54" s="113"/>
    </row>
    <row r="55" spans="2:3" x14ac:dyDescent="0.25">
      <c r="B55" s="19"/>
    </row>
  </sheetData>
  <mergeCells count="2">
    <mergeCell ref="B4:Q4"/>
    <mergeCell ref="B3:Q3"/>
  </mergeCells>
  <hyperlinks>
    <hyperlink ref="B2" location="Indice!A1" display="Índice"/>
    <hyperlink ref="Q2" location="'3.2'!A1" display="Siguiente"/>
    <hyperlink ref="P2" location="'2.1.24'!A1" display="Anterior"/>
  </hyperlinks>
  <pageMargins left="0.7" right="0.7" top="0.75" bottom="0.75" header="0.3" footer="0.3"/>
  <pageSetup orientation="portrait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showGridLines="0" zoomScale="70" zoomScaleNormal="70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58" customWidth="1"/>
    <col min="3" max="4" width="36.85546875" customWidth="1"/>
    <col min="5" max="67" width="15.7109375" customWidth="1"/>
  </cols>
  <sheetData>
    <row r="1" spans="2:15" ht="78" customHeight="1" x14ac:dyDescent="0.3"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  <c r="O1" s="413"/>
    </row>
    <row r="2" spans="2:15" ht="33" customHeight="1" x14ac:dyDescent="0.25">
      <c r="B2" s="52" t="s">
        <v>174</v>
      </c>
      <c r="D2" s="39" t="s">
        <v>279</v>
      </c>
      <c r="E2" s="39" t="s">
        <v>280</v>
      </c>
      <c r="I2" s="255"/>
    </row>
    <row r="3" spans="2:15" ht="33" customHeight="1" x14ac:dyDescent="0.25">
      <c r="B3" s="448" t="s">
        <v>315</v>
      </c>
      <c r="C3" s="448"/>
      <c r="D3" s="448"/>
      <c r="E3" s="255"/>
      <c r="I3" s="255"/>
    </row>
    <row r="4" spans="2:15" ht="33" customHeight="1" x14ac:dyDescent="0.25">
      <c r="B4" s="472" t="s">
        <v>266</v>
      </c>
      <c r="C4" s="472"/>
      <c r="D4" s="472"/>
      <c r="F4" s="236"/>
      <c r="G4" s="236"/>
      <c r="H4" s="236"/>
      <c r="I4" s="236"/>
    </row>
    <row r="5" spans="2:15" ht="33" customHeight="1" x14ac:dyDescent="0.25"/>
    <row r="6" spans="2:15" ht="33" customHeight="1" x14ac:dyDescent="0.25">
      <c r="B6" s="257" t="s">
        <v>0</v>
      </c>
      <c r="C6" s="22"/>
      <c r="D6" s="22"/>
    </row>
    <row r="7" spans="2:15" ht="33" customHeight="1" x14ac:dyDescent="0.25">
      <c r="B7" s="32" t="s">
        <v>4</v>
      </c>
      <c r="C7" s="196" t="s">
        <v>252</v>
      </c>
      <c r="D7" s="196" t="s">
        <v>235</v>
      </c>
    </row>
    <row r="8" spans="2:15" ht="33" customHeight="1" x14ac:dyDescent="0.25">
      <c r="B8" s="125" t="s">
        <v>573</v>
      </c>
      <c r="C8" s="202">
        <v>1429060</v>
      </c>
      <c r="D8" s="202">
        <v>1326011</v>
      </c>
    </row>
    <row r="9" spans="2:15" ht="33" customHeight="1" x14ac:dyDescent="0.25">
      <c r="B9" s="125" t="s">
        <v>574</v>
      </c>
      <c r="C9" s="202">
        <v>646837</v>
      </c>
      <c r="D9" s="202">
        <v>767592</v>
      </c>
    </row>
    <row r="10" spans="2:15" ht="33" customHeight="1" x14ac:dyDescent="0.25">
      <c r="B10" s="419" t="s">
        <v>448</v>
      </c>
      <c r="C10" s="204">
        <v>2075897</v>
      </c>
      <c r="D10" s="204">
        <v>2093603</v>
      </c>
    </row>
    <row r="11" spans="2:15" ht="33" customHeight="1" x14ac:dyDescent="0.25">
      <c r="B11" s="259"/>
      <c r="C11" s="418"/>
      <c r="D11" s="418"/>
    </row>
    <row r="12" spans="2:15" ht="33" customHeight="1" x14ac:dyDescent="0.25">
      <c r="B12" s="257"/>
      <c r="C12" s="418"/>
      <c r="D12" s="418"/>
    </row>
    <row r="13" spans="2:15" ht="33" customHeight="1" x14ac:dyDescent="0.25">
      <c r="B13" s="32" t="s">
        <v>4</v>
      </c>
      <c r="C13" s="196" t="s">
        <v>263</v>
      </c>
      <c r="D13" s="196" t="s">
        <v>236</v>
      </c>
    </row>
    <row r="14" spans="2:15" ht="33" customHeight="1" x14ac:dyDescent="0.25">
      <c r="B14" s="125" t="s">
        <v>573</v>
      </c>
      <c r="C14" s="202">
        <v>825459</v>
      </c>
      <c r="D14" s="202">
        <v>661953</v>
      </c>
    </row>
    <row r="15" spans="2:15" ht="33" customHeight="1" x14ac:dyDescent="0.25">
      <c r="B15" s="125" t="s">
        <v>574</v>
      </c>
      <c r="C15" s="202">
        <v>369852</v>
      </c>
      <c r="D15" s="202">
        <v>376282</v>
      </c>
    </row>
    <row r="16" spans="2:15" ht="33" customHeight="1" x14ac:dyDescent="0.25">
      <c r="B16" s="419" t="s">
        <v>448</v>
      </c>
      <c r="C16" s="204">
        <v>1195311</v>
      </c>
      <c r="D16" s="204">
        <v>1038235</v>
      </c>
    </row>
    <row r="17" spans="2:4" ht="33" customHeight="1" x14ac:dyDescent="0.25">
      <c r="B17" s="22"/>
      <c r="C17" s="22"/>
      <c r="D17" s="22"/>
    </row>
    <row r="18" spans="2:4" ht="33" customHeight="1" x14ac:dyDescent="0.25">
      <c r="B18" s="257" t="s">
        <v>286</v>
      </c>
      <c r="C18" s="22"/>
      <c r="D18" s="22"/>
    </row>
    <row r="19" spans="2:4" ht="52.5" customHeight="1" x14ac:dyDescent="0.25">
      <c r="B19" s="32" t="s">
        <v>4</v>
      </c>
      <c r="C19" s="196" t="s">
        <v>264</v>
      </c>
      <c r="D19" s="196" t="s">
        <v>237</v>
      </c>
    </row>
    <row r="20" spans="2:4" ht="33" customHeight="1" x14ac:dyDescent="0.25">
      <c r="B20" s="125" t="s">
        <v>573</v>
      </c>
      <c r="C20" s="202">
        <v>1731.23074556095</v>
      </c>
      <c r="D20" s="202">
        <v>2003.1799840774199</v>
      </c>
    </row>
    <row r="21" spans="2:4" ht="33" customHeight="1" x14ac:dyDescent="0.25">
      <c r="B21" s="125" t="s">
        <v>574</v>
      </c>
      <c r="C21" s="202">
        <v>1748.9076711765799</v>
      </c>
      <c r="D21" s="202">
        <v>2039.9381315077501</v>
      </c>
    </row>
    <row r="22" spans="2:4" ht="33" customHeight="1" x14ac:dyDescent="0.25">
      <c r="B22" s="419" t="s">
        <v>448</v>
      </c>
      <c r="C22" s="204">
        <v>1736.7003231794899</v>
      </c>
      <c r="D22" s="204">
        <v>2016.5020443348601</v>
      </c>
    </row>
    <row r="23" spans="2:4" ht="33" customHeight="1" x14ac:dyDescent="0.25"/>
    <row r="24" spans="2:4" ht="36.75" customHeight="1" x14ac:dyDescent="0.25">
      <c r="B24" s="467" t="s">
        <v>357</v>
      </c>
      <c r="C24" s="467"/>
      <c r="D24" s="467"/>
    </row>
    <row r="25" spans="2:4" ht="33" customHeight="1" x14ac:dyDescent="0.25"/>
    <row r="26" spans="2:4" ht="33" customHeight="1" x14ac:dyDescent="0.25"/>
    <row r="27" spans="2:4" ht="33" customHeight="1" x14ac:dyDescent="0.25"/>
    <row r="28" spans="2:4" ht="33" customHeight="1" x14ac:dyDescent="0.25"/>
    <row r="29" spans="2:4" ht="33" customHeight="1" x14ac:dyDescent="0.25"/>
    <row r="30" spans="2:4" ht="33" customHeight="1" x14ac:dyDescent="0.25"/>
    <row r="31" spans="2:4" ht="33" customHeight="1" x14ac:dyDescent="0.25"/>
    <row r="32" spans="2:4" ht="33" customHeight="1" x14ac:dyDescent="0.25"/>
    <row r="33" spans="2:3" ht="33" customHeight="1" x14ac:dyDescent="0.25"/>
    <row r="34" spans="2:3" ht="33" customHeight="1" x14ac:dyDescent="0.25"/>
    <row r="35" spans="2:3" ht="33" customHeight="1" x14ac:dyDescent="0.25"/>
    <row r="36" spans="2:3" ht="33" customHeight="1" x14ac:dyDescent="0.25"/>
    <row r="37" spans="2:3" ht="33" customHeight="1" x14ac:dyDescent="0.25"/>
    <row r="38" spans="2:3" x14ac:dyDescent="0.25">
      <c r="B38" s="107"/>
    </row>
    <row r="39" spans="2:3" ht="15.75" customHeight="1" x14ac:dyDescent="0.3">
      <c r="B39" s="479" t="s">
        <v>285</v>
      </c>
      <c r="C39" s="479"/>
    </row>
    <row r="40" spans="2:3" ht="16.5" customHeight="1" x14ac:dyDescent="0.3">
      <c r="B40" s="106" t="s">
        <v>15</v>
      </c>
      <c r="C40" s="113"/>
    </row>
  </sheetData>
  <mergeCells count="4">
    <mergeCell ref="B4:D4"/>
    <mergeCell ref="B39:C39"/>
    <mergeCell ref="B3:D3"/>
    <mergeCell ref="B24:D24"/>
  </mergeCells>
  <hyperlinks>
    <hyperlink ref="B2" location="Indice!A1" display="Índice"/>
    <hyperlink ref="E2" location="'3.3'!A1" display="Siguiente"/>
    <hyperlink ref="D2" location="'3.1'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6"/>
  <sheetViews>
    <sheetView showGridLines="0" zoomScale="70" zoomScaleNormal="70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58" customWidth="1"/>
    <col min="3" max="4" width="36.85546875" customWidth="1"/>
    <col min="5" max="67" width="15.7109375" customWidth="1"/>
  </cols>
  <sheetData>
    <row r="1" spans="2:15" ht="78" customHeight="1" x14ac:dyDescent="0.3"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  <c r="O1" s="413"/>
    </row>
    <row r="2" spans="2:15" ht="33" customHeight="1" x14ac:dyDescent="0.25">
      <c r="B2" s="420" t="s">
        <v>3</v>
      </c>
      <c r="D2" s="39" t="s">
        <v>279</v>
      </c>
      <c r="E2" s="39" t="s">
        <v>280</v>
      </c>
      <c r="I2" s="255"/>
    </row>
    <row r="3" spans="2:15" ht="33" customHeight="1" x14ac:dyDescent="0.25">
      <c r="B3" s="448" t="s">
        <v>316</v>
      </c>
      <c r="C3" s="448"/>
      <c r="D3" s="448"/>
      <c r="E3" s="255"/>
      <c r="I3" s="255"/>
    </row>
    <row r="4" spans="2:15" ht="33" customHeight="1" x14ac:dyDescent="0.25">
      <c r="B4" s="472" t="s">
        <v>262</v>
      </c>
      <c r="C4" s="472"/>
      <c r="D4" s="472"/>
      <c r="F4" s="236"/>
      <c r="G4" s="236"/>
      <c r="H4" s="236"/>
      <c r="I4" s="236"/>
    </row>
    <row r="5" spans="2:15" ht="33" customHeight="1" x14ac:dyDescent="0.25"/>
    <row r="6" spans="2:15" ht="33" customHeight="1" x14ac:dyDescent="0.25">
      <c r="B6" s="257" t="s">
        <v>5</v>
      </c>
      <c r="C6" s="22"/>
      <c r="D6" s="22"/>
    </row>
    <row r="7" spans="2:15" ht="33" customHeight="1" x14ac:dyDescent="0.25">
      <c r="B7" s="32" t="s">
        <v>4</v>
      </c>
      <c r="C7" s="196" t="s">
        <v>252</v>
      </c>
      <c r="D7" s="196" t="s">
        <v>235</v>
      </c>
    </row>
    <row r="8" spans="2:15" ht="33" customHeight="1" x14ac:dyDescent="0.25">
      <c r="B8" s="125" t="s">
        <v>578</v>
      </c>
      <c r="C8" s="202">
        <v>893248</v>
      </c>
      <c r="D8" s="202">
        <v>779836</v>
      </c>
    </row>
    <row r="9" spans="2:15" ht="33" customHeight="1" x14ac:dyDescent="0.25">
      <c r="B9" s="125" t="s">
        <v>579</v>
      </c>
      <c r="C9" s="202">
        <v>493561</v>
      </c>
      <c r="D9" s="202">
        <v>508690</v>
      </c>
    </row>
    <row r="10" spans="2:15" ht="33" customHeight="1" x14ac:dyDescent="0.25">
      <c r="B10" s="125" t="s">
        <v>580</v>
      </c>
      <c r="C10" s="202">
        <v>42251</v>
      </c>
      <c r="D10" s="202">
        <v>37485</v>
      </c>
    </row>
    <row r="11" spans="2:15" ht="33" customHeight="1" x14ac:dyDescent="0.25">
      <c r="B11" s="419" t="s">
        <v>448</v>
      </c>
      <c r="C11" s="204">
        <v>1429060</v>
      </c>
      <c r="D11" s="204">
        <v>1326011</v>
      </c>
    </row>
    <row r="12" spans="2:15" ht="33" customHeight="1" x14ac:dyDescent="0.25">
      <c r="B12" s="422"/>
      <c r="C12" s="423"/>
      <c r="D12" s="423"/>
    </row>
    <row r="13" spans="2:15" ht="33" customHeight="1" x14ac:dyDescent="0.25">
      <c r="B13" s="424"/>
      <c r="C13" s="423"/>
      <c r="D13" s="423"/>
    </row>
    <row r="14" spans="2:15" ht="33" customHeight="1" x14ac:dyDescent="0.25">
      <c r="B14" s="32" t="s">
        <v>4</v>
      </c>
      <c r="C14" s="196" t="s">
        <v>263</v>
      </c>
      <c r="D14" s="196" t="s">
        <v>236</v>
      </c>
    </row>
    <row r="15" spans="2:15" ht="33" customHeight="1" x14ac:dyDescent="0.25">
      <c r="B15" s="125" t="s">
        <v>578</v>
      </c>
      <c r="C15" s="202">
        <v>566034</v>
      </c>
      <c r="D15" s="202">
        <v>450396</v>
      </c>
    </row>
    <row r="16" spans="2:15" ht="33" customHeight="1" x14ac:dyDescent="0.25">
      <c r="B16" s="125" t="s">
        <v>579</v>
      </c>
      <c r="C16" s="202">
        <v>227223</v>
      </c>
      <c r="D16" s="202">
        <v>184869</v>
      </c>
    </row>
    <row r="17" spans="2:4" ht="33" customHeight="1" x14ac:dyDescent="0.25">
      <c r="B17" s="125" t="s">
        <v>580</v>
      </c>
      <c r="C17" s="202">
        <v>32202</v>
      </c>
      <c r="D17" s="202">
        <v>26688</v>
      </c>
    </row>
    <row r="18" spans="2:4" ht="33" customHeight="1" x14ac:dyDescent="0.25">
      <c r="B18" s="419" t="s">
        <v>448</v>
      </c>
      <c r="C18" s="204">
        <v>825459</v>
      </c>
      <c r="D18" s="204">
        <v>661953</v>
      </c>
    </row>
    <row r="19" spans="2:4" ht="33" customHeight="1" x14ac:dyDescent="0.25">
      <c r="B19" s="22"/>
      <c r="C19" s="22"/>
      <c r="D19" s="22"/>
    </row>
    <row r="20" spans="2:4" ht="33" customHeight="1" x14ac:dyDescent="0.25">
      <c r="B20" s="257" t="s">
        <v>286</v>
      </c>
      <c r="C20" s="22"/>
      <c r="D20" s="22"/>
    </row>
    <row r="21" spans="2:4" ht="52.5" customHeight="1" x14ac:dyDescent="0.25">
      <c r="B21" s="32" t="s">
        <v>4</v>
      </c>
      <c r="C21" s="196" t="s">
        <v>264</v>
      </c>
      <c r="D21" s="196" t="s">
        <v>237</v>
      </c>
    </row>
    <row r="22" spans="2:4" ht="33" customHeight="1" x14ac:dyDescent="0.25">
      <c r="B22" s="125" t="s">
        <v>578</v>
      </c>
      <c r="C22" s="202">
        <v>1578.0818820070899</v>
      </c>
      <c r="D22" s="202">
        <v>1731.44521709784</v>
      </c>
    </row>
    <row r="23" spans="2:4" ht="33" customHeight="1" x14ac:dyDescent="0.25">
      <c r="B23" s="125" t="s">
        <v>579</v>
      </c>
      <c r="C23" s="202">
        <v>2172.1436650339101</v>
      </c>
      <c r="D23" s="202">
        <v>2751.6241230276601</v>
      </c>
    </row>
    <row r="24" spans="2:4" ht="33" customHeight="1" x14ac:dyDescent="0.25">
      <c r="B24" s="125" t="s">
        <v>580</v>
      </c>
      <c r="C24" s="202">
        <v>1312.06136264828</v>
      </c>
      <c r="D24" s="202">
        <v>1404.56384892086</v>
      </c>
    </row>
    <row r="25" spans="2:4" ht="33" customHeight="1" x14ac:dyDescent="0.25">
      <c r="B25" s="421" t="s">
        <v>581</v>
      </c>
      <c r="C25" s="204">
        <v>1731.23074556095</v>
      </c>
      <c r="D25" s="204">
        <v>2003.1799840774199</v>
      </c>
    </row>
    <row r="26" spans="2:4" ht="33" customHeight="1" x14ac:dyDescent="0.25">
      <c r="B26" s="22"/>
      <c r="C26" s="22"/>
      <c r="D26" s="22"/>
    </row>
    <row r="27" spans="2:4" ht="33" customHeight="1" x14ac:dyDescent="0.25">
      <c r="B27" s="467" t="s">
        <v>358</v>
      </c>
      <c r="C27" s="467"/>
      <c r="D27" s="467"/>
    </row>
    <row r="28" spans="2:4" ht="33" customHeight="1" x14ac:dyDescent="0.25"/>
    <row r="29" spans="2:4" ht="33" customHeight="1" x14ac:dyDescent="0.25"/>
    <row r="30" spans="2:4" ht="33" customHeight="1" x14ac:dyDescent="0.25"/>
    <row r="31" spans="2:4" ht="33" customHeight="1" x14ac:dyDescent="0.25"/>
    <row r="32" spans="2:4" ht="33" customHeight="1" x14ac:dyDescent="0.25"/>
    <row r="33" spans="2:3" ht="33" customHeight="1" x14ac:dyDescent="0.25"/>
    <row r="34" spans="2:3" ht="33" customHeight="1" x14ac:dyDescent="0.25"/>
    <row r="35" spans="2:3" ht="33" customHeight="1" x14ac:dyDescent="0.25"/>
    <row r="36" spans="2:3" ht="33" customHeight="1" x14ac:dyDescent="0.25"/>
    <row r="37" spans="2:3" ht="33" customHeight="1" x14ac:dyDescent="0.25"/>
    <row r="38" spans="2:3" ht="33" customHeight="1" x14ac:dyDescent="0.25"/>
    <row r="39" spans="2:3" ht="33" customHeight="1" x14ac:dyDescent="0.25"/>
    <row r="40" spans="2:3" ht="33" customHeight="1" x14ac:dyDescent="0.25"/>
    <row r="41" spans="2:3" ht="33" customHeight="1" x14ac:dyDescent="0.25"/>
    <row r="42" spans="2:3" ht="33" customHeight="1" x14ac:dyDescent="0.25"/>
    <row r="43" spans="2:3" x14ac:dyDescent="0.25">
      <c r="B43" s="107"/>
    </row>
    <row r="44" spans="2:3" ht="15.75" customHeight="1" x14ac:dyDescent="0.3">
      <c r="B44" s="479" t="s">
        <v>285</v>
      </c>
      <c r="C44" s="479"/>
    </row>
    <row r="45" spans="2:3" ht="16.5" customHeight="1" x14ac:dyDescent="0.3">
      <c r="B45" s="106" t="s">
        <v>172</v>
      </c>
      <c r="C45" s="113"/>
    </row>
    <row r="46" spans="2:3" ht="15.75" customHeight="1" x14ac:dyDescent="0.3">
      <c r="B46" s="106" t="s">
        <v>15</v>
      </c>
    </row>
  </sheetData>
  <mergeCells count="4">
    <mergeCell ref="B3:D3"/>
    <mergeCell ref="B4:D4"/>
    <mergeCell ref="B44:C44"/>
    <mergeCell ref="B27:D27"/>
  </mergeCells>
  <hyperlinks>
    <hyperlink ref="B2" location="Indice!A1" display="Índice"/>
    <hyperlink ref="E2" location="'4.1'!A1" display="Siguiente"/>
    <hyperlink ref="D2" location="'3.2'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O61"/>
  <sheetViews>
    <sheetView showGridLines="0" zoomScale="70" zoomScaleNormal="70" workbookViewId="0">
      <pane ySplit="9" topLeftCell="A10" activePane="bottomLeft" state="frozen"/>
      <selection pane="bottomLeft" activeCell="B9" sqref="B9"/>
    </sheetView>
  </sheetViews>
  <sheetFormatPr baseColWidth="10" defaultRowHeight="15" x14ac:dyDescent="0.25"/>
  <cols>
    <col min="1" max="1" width="4.140625" customWidth="1"/>
    <col min="2" max="2" width="17" customWidth="1"/>
    <col min="3" max="3" width="54" customWidth="1"/>
    <col min="4" max="4" width="16" customWidth="1"/>
    <col min="5" max="5" width="61.140625" customWidth="1"/>
    <col min="6" max="6" width="14.7109375" customWidth="1"/>
    <col min="7" max="7" width="71.42578125" customWidth="1"/>
    <col min="8" max="8" width="12.85546875" customWidth="1"/>
  </cols>
  <sheetData>
    <row r="7" spans="2:15" ht="33.75" customHeight="1" x14ac:dyDescent="0.25">
      <c r="B7" s="480" t="s">
        <v>171</v>
      </c>
      <c r="C7" s="480"/>
      <c r="D7" s="480"/>
      <c r="E7" s="480"/>
      <c r="F7" s="480"/>
      <c r="G7" s="480"/>
      <c r="H7" s="426"/>
      <c r="I7" s="426"/>
      <c r="J7" s="426"/>
      <c r="K7" s="426"/>
      <c r="L7" s="426"/>
      <c r="M7" s="426"/>
      <c r="N7" s="426"/>
      <c r="O7" s="426"/>
    </row>
    <row r="8" spans="2:15" ht="30" customHeight="1" x14ac:dyDescent="0.25">
      <c r="C8" s="448" t="s">
        <v>79</v>
      </c>
      <c r="D8" s="448"/>
      <c r="E8" s="448"/>
      <c r="F8" s="448"/>
      <c r="G8" s="448"/>
      <c r="H8" s="427" t="s">
        <v>279</v>
      </c>
      <c r="I8" s="428" t="s">
        <v>280</v>
      </c>
    </row>
    <row r="9" spans="2:15" x14ac:dyDescent="0.25">
      <c r="B9" s="425" t="s">
        <v>3</v>
      </c>
    </row>
    <row r="11" spans="2:15" ht="50.25" customHeight="1" x14ac:dyDescent="0.25">
      <c r="B11" s="429" t="s">
        <v>10</v>
      </c>
      <c r="C11" s="429" t="s">
        <v>370</v>
      </c>
      <c r="D11" s="429" t="s">
        <v>10</v>
      </c>
      <c r="E11" s="429" t="s">
        <v>371</v>
      </c>
      <c r="F11" s="429" t="s">
        <v>10</v>
      </c>
      <c r="G11" s="429" t="s">
        <v>372</v>
      </c>
    </row>
    <row r="12" spans="2:15" ht="27" customHeight="1" x14ac:dyDescent="0.25">
      <c r="B12" s="481">
        <v>3.01</v>
      </c>
      <c r="C12" s="483" t="s">
        <v>20</v>
      </c>
      <c r="D12" s="434">
        <v>2.0099999999999998</v>
      </c>
      <c r="E12" s="432" t="s">
        <v>33</v>
      </c>
      <c r="F12" s="433" t="s">
        <v>40</v>
      </c>
      <c r="G12" s="431" t="s">
        <v>60</v>
      </c>
    </row>
    <row r="13" spans="2:15" ht="27" customHeight="1" x14ac:dyDescent="0.25">
      <c r="B13" s="482"/>
      <c r="C13" s="483"/>
      <c r="D13" s="434">
        <v>2.02</v>
      </c>
      <c r="E13" s="432" t="s">
        <v>32</v>
      </c>
      <c r="F13" s="433" t="s">
        <v>41</v>
      </c>
      <c r="G13" s="431" t="s">
        <v>61</v>
      </c>
    </row>
    <row r="14" spans="2:15" ht="27" customHeight="1" x14ac:dyDescent="0.25">
      <c r="B14" s="482"/>
      <c r="C14" s="483"/>
      <c r="D14" s="434">
        <v>2.0299999999999998</v>
      </c>
      <c r="E14" s="432" t="s">
        <v>35</v>
      </c>
      <c r="F14" s="433" t="s">
        <v>47</v>
      </c>
      <c r="G14" s="431" t="s">
        <v>67</v>
      </c>
    </row>
    <row r="15" spans="2:15" ht="27" customHeight="1" x14ac:dyDescent="0.25">
      <c r="B15" s="481">
        <v>3.02</v>
      </c>
      <c r="C15" s="483" t="s">
        <v>23</v>
      </c>
      <c r="D15" s="434">
        <v>1.01</v>
      </c>
      <c r="E15" s="432" t="s">
        <v>36</v>
      </c>
      <c r="F15" s="433" t="s">
        <v>46</v>
      </c>
      <c r="G15" s="431" t="s">
        <v>66</v>
      </c>
    </row>
    <row r="16" spans="2:15" ht="27" customHeight="1" x14ac:dyDescent="0.25">
      <c r="B16" s="484"/>
      <c r="C16" s="483"/>
      <c r="D16" s="481">
        <v>2.0099999999999998</v>
      </c>
      <c r="E16" s="485" t="s">
        <v>33</v>
      </c>
      <c r="F16" s="433" t="s">
        <v>43</v>
      </c>
      <c r="G16" s="431" t="s">
        <v>63</v>
      </c>
    </row>
    <row r="17" spans="2:7" ht="27" customHeight="1" x14ac:dyDescent="0.25">
      <c r="B17" s="484"/>
      <c r="C17" s="483"/>
      <c r="D17" s="482"/>
      <c r="E17" s="485"/>
      <c r="F17" s="433" t="s">
        <v>40</v>
      </c>
      <c r="G17" s="431" t="s">
        <v>60</v>
      </c>
    </row>
    <row r="18" spans="2:7" ht="27" customHeight="1" x14ac:dyDescent="0.25">
      <c r="B18" s="484"/>
      <c r="C18" s="483"/>
      <c r="D18" s="481">
        <v>2.02</v>
      </c>
      <c r="E18" s="485" t="s">
        <v>32</v>
      </c>
      <c r="F18" s="433" t="s">
        <v>41</v>
      </c>
      <c r="G18" s="431" t="s">
        <v>61</v>
      </c>
    </row>
    <row r="19" spans="2:7" ht="27" customHeight="1" x14ac:dyDescent="0.25">
      <c r="B19" s="484"/>
      <c r="C19" s="483"/>
      <c r="D19" s="482"/>
      <c r="E19" s="485"/>
      <c r="F19" s="433" t="s">
        <v>39</v>
      </c>
      <c r="G19" s="431" t="s">
        <v>59</v>
      </c>
    </row>
    <row r="20" spans="2:7" ht="27" customHeight="1" x14ac:dyDescent="0.25">
      <c r="B20" s="484"/>
      <c r="C20" s="483"/>
      <c r="D20" s="481">
        <v>2.0299999999999998</v>
      </c>
      <c r="E20" s="485" t="s">
        <v>35</v>
      </c>
      <c r="F20" s="433" t="s">
        <v>53</v>
      </c>
      <c r="G20" s="431" t="s">
        <v>73</v>
      </c>
    </row>
    <row r="21" spans="2:7" ht="27" customHeight="1" x14ac:dyDescent="0.25">
      <c r="B21" s="484"/>
      <c r="C21" s="483"/>
      <c r="D21" s="482"/>
      <c r="E21" s="485"/>
      <c r="F21" s="433" t="s">
        <v>47</v>
      </c>
      <c r="G21" s="431" t="s">
        <v>67</v>
      </c>
    </row>
    <row r="22" spans="2:7" ht="27" customHeight="1" x14ac:dyDescent="0.25">
      <c r="B22" s="484"/>
      <c r="C22" s="483"/>
      <c r="D22" s="434">
        <v>2.04</v>
      </c>
      <c r="E22" s="431" t="s">
        <v>34</v>
      </c>
      <c r="F22" s="433" t="s">
        <v>56</v>
      </c>
      <c r="G22" s="431" t="s">
        <v>369</v>
      </c>
    </row>
    <row r="23" spans="2:7" ht="27" customHeight="1" x14ac:dyDescent="0.25">
      <c r="B23" s="481">
        <v>2.0299999999999998</v>
      </c>
      <c r="C23" s="483" t="s">
        <v>23</v>
      </c>
      <c r="D23" s="434">
        <v>2.02</v>
      </c>
      <c r="E23" s="431" t="s">
        <v>32</v>
      </c>
      <c r="F23" s="433" t="s">
        <v>39</v>
      </c>
      <c r="G23" s="431" t="s">
        <v>59</v>
      </c>
    </row>
    <row r="24" spans="2:7" ht="27" customHeight="1" x14ac:dyDescent="0.25">
      <c r="B24" s="482"/>
      <c r="C24" s="483"/>
      <c r="D24" s="434">
        <v>2.04</v>
      </c>
      <c r="E24" s="431" t="s">
        <v>34</v>
      </c>
      <c r="F24" s="433" t="s">
        <v>44</v>
      </c>
      <c r="G24" s="431" t="s">
        <v>64</v>
      </c>
    </row>
    <row r="25" spans="2:7" ht="27" customHeight="1" x14ac:dyDescent="0.25">
      <c r="B25" s="434">
        <v>6.02</v>
      </c>
      <c r="C25" s="431" t="s">
        <v>29</v>
      </c>
      <c r="D25" s="434">
        <v>2.0499999999999998</v>
      </c>
      <c r="E25" s="432" t="s">
        <v>367</v>
      </c>
      <c r="F25" s="433" t="s">
        <v>48</v>
      </c>
      <c r="G25" s="431" t="s">
        <v>68</v>
      </c>
    </row>
    <row r="26" spans="2:7" ht="27" customHeight="1" x14ac:dyDescent="0.25">
      <c r="B26" s="434">
        <v>6.03</v>
      </c>
      <c r="C26" s="431" t="s">
        <v>365</v>
      </c>
      <c r="D26" s="434">
        <v>2.02</v>
      </c>
      <c r="E26" s="432" t="s">
        <v>32</v>
      </c>
      <c r="F26" s="433" t="s">
        <v>39</v>
      </c>
      <c r="G26" s="431" t="s">
        <v>59</v>
      </c>
    </row>
    <row r="27" spans="2:7" ht="27" customHeight="1" x14ac:dyDescent="0.25">
      <c r="B27" s="434">
        <v>6.01</v>
      </c>
      <c r="C27" s="431" t="s">
        <v>27</v>
      </c>
      <c r="D27" s="434">
        <v>3.04</v>
      </c>
      <c r="E27" s="431" t="s">
        <v>76</v>
      </c>
      <c r="F27" s="433" t="s">
        <v>58</v>
      </c>
      <c r="G27" s="431" t="s">
        <v>76</v>
      </c>
    </row>
    <row r="28" spans="2:7" ht="27" customHeight="1" x14ac:dyDescent="0.25">
      <c r="B28" s="481">
        <v>4.01</v>
      </c>
      <c r="C28" s="483" t="s">
        <v>373</v>
      </c>
      <c r="D28" s="434">
        <v>2.02</v>
      </c>
      <c r="E28" s="431" t="s">
        <v>32</v>
      </c>
      <c r="F28" s="430" t="s">
        <v>39</v>
      </c>
      <c r="G28" s="431" t="s">
        <v>59</v>
      </c>
    </row>
    <row r="29" spans="2:7" ht="27" customHeight="1" x14ac:dyDescent="0.25">
      <c r="B29" s="482"/>
      <c r="C29" s="483"/>
      <c r="D29" s="434">
        <v>2.0299999999999998</v>
      </c>
      <c r="E29" s="432" t="s">
        <v>35</v>
      </c>
      <c r="F29" s="433" t="s">
        <v>47</v>
      </c>
      <c r="G29" s="431" t="s">
        <v>67</v>
      </c>
    </row>
    <row r="30" spans="2:7" ht="27" customHeight="1" x14ac:dyDescent="0.25">
      <c r="B30" s="482"/>
      <c r="C30" s="483"/>
      <c r="D30" s="481">
        <v>2.04</v>
      </c>
      <c r="E30" s="485" t="s">
        <v>34</v>
      </c>
      <c r="F30" s="433" t="s">
        <v>52</v>
      </c>
      <c r="G30" s="431" t="s">
        <v>72</v>
      </c>
    </row>
    <row r="31" spans="2:7" ht="27" customHeight="1" x14ac:dyDescent="0.25">
      <c r="B31" s="482"/>
      <c r="C31" s="483"/>
      <c r="D31" s="482"/>
      <c r="E31" s="485"/>
      <c r="F31" s="433" t="s">
        <v>44</v>
      </c>
      <c r="G31" s="431" t="s">
        <v>64</v>
      </c>
    </row>
    <row r="32" spans="2:7" ht="27" customHeight="1" x14ac:dyDescent="0.25">
      <c r="B32" s="481">
        <v>4.0199999999999996</v>
      </c>
      <c r="C32" s="483" t="s">
        <v>374</v>
      </c>
      <c r="D32" s="434">
        <v>1.01</v>
      </c>
      <c r="E32" s="432" t="s">
        <v>36</v>
      </c>
      <c r="F32" s="433" t="s">
        <v>46</v>
      </c>
      <c r="G32" s="431" t="s">
        <v>66</v>
      </c>
    </row>
    <row r="33" spans="2:7" ht="27" customHeight="1" x14ac:dyDescent="0.25">
      <c r="B33" s="482"/>
      <c r="C33" s="483"/>
      <c r="D33" s="434">
        <v>1.02</v>
      </c>
      <c r="E33" s="432" t="s">
        <v>37</v>
      </c>
      <c r="F33" s="433" t="s">
        <v>51</v>
      </c>
      <c r="G33" s="431" t="s">
        <v>71</v>
      </c>
    </row>
    <row r="34" spans="2:7" ht="27" customHeight="1" x14ac:dyDescent="0.25">
      <c r="B34" s="482"/>
      <c r="C34" s="483"/>
      <c r="D34" s="481">
        <v>2.0099999999999998</v>
      </c>
      <c r="E34" s="485" t="s">
        <v>33</v>
      </c>
      <c r="F34" s="433" t="s">
        <v>43</v>
      </c>
      <c r="G34" s="432" t="s">
        <v>63</v>
      </c>
    </row>
    <row r="35" spans="2:7" ht="27" customHeight="1" x14ac:dyDescent="0.25">
      <c r="B35" s="482"/>
      <c r="C35" s="483"/>
      <c r="D35" s="482"/>
      <c r="E35" s="485"/>
      <c r="F35" s="433" t="s">
        <v>40</v>
      </c>
      <c r="G35" s="431" t="s">
        <v>60</v>
      </c>
    </row>
    <row r="36" spans="2:7" ht="27" customHeight="1" x14ac:dyDescent="0.25">
      <c r="B36" s="482"/>
      <c r="C36" s="483"/>
      <c r="D36" s="481">
        <v>2.02</v>
      </c>
      <c r="E36" s="485" t="s">
        <v>32</v>
      </c>
      <c r="F36" s="433" t="s">
        <v>41</v>
      </c>
      <c r="G36" s="431" t="s">
        <v>61</v>
      </c>
    </row>
    <row r="37" spans="2:7" ht="27" customHeight="1" x14ac:dyDescent="0.25">
      <c r="B37" s="482"/>
      <c r="C37" s="483"/>
      <c r="D37" s="482"/>
      <c r="E37" s="485"/>
      <c r="F37" s="433" t="s">
        <v>39</v>
      </c>
      <c r="G37" s="431" t="s">
        <v>59</v>
      </c>
    </row>
    <row r="38" spans="2:7" ht="27" customHeight="1" x14ac:dyDescent="0.25">
      <c r="B38" s="482"/>
      <c r="C38" s="483"/>
      <c r="D38" s="434">
        <v>2.0299999999999998</v>
      </c>
      <c r="E38" s="432" t="s">
        <v>35</v>
      </c>
      <c r="F38" s="433" t="s">
        <v>47</v>
      </c>
      <c r="G38" s="431" t="s">
        <v>67</v>
      </c>
    </row>
    <row r="39" spans="2:7" ht="27" customHeight="1" x14ac:dyDescent="0.25">
      <c r="B39" s="482"/>
      <c r="C39" s="483"/>
      <c r="D39" s="434">
        <v>2.04</v>
      </c>
      <c r="E39" s="432" t="s">
        <v>34</v>
      </c>
      <c r="F39" s="433" t="s">
        <v>44</v>
      </c>
      <c r="G39" s="431" t="s">
        <v>64</v>
      </c>
    </row>
    <row r="40" spans="2:7" ht="27" customHeight="1" x14ac:dyDescent="0.25">
      <c r="B40" s="434">
        <v>11.01</v>
      </c>
      <c r="C40" s="431" t="s">
        <v>30</v>
      </c>
      <c r="D40" s="434">
        <v>3.03</v>
      </c>
      <c r="E40" s="432" t="s">
        <v>75</v>
      </c>
      <c r="F40" s="433" t="s">
        <v>57</v>
      </c>
      <c r="G40" s="431" t="s">
        <v>75</v>
      </c>
    </row>
    <row r="41" spans="2:7" ht="27" customHeight="1" x14ac:dyDescent="0.25">
      <c r="B41" s="434">
        <v>10.01</v>
      </c>
      <c r="C41" s="431" t="s">
        <v>26</v>
      </c>
      <c r="D41" s="434">
        <v>3.01</v>
      </c>
      <c r="E41" s="432" t="s">
        <v>366</v>
      </c>
      <c r="F41" s="433" t="s">
        <v>54</v>
      </c>
      <c r="G41" s="431" t="s">
        <v>74</v>
      </c>
    </row>
    <row r="42" spans="2:7" ht="27" customHeight="1" x14ac:dyDescent="0.25">
      <c r="B42" s="434">
        <v>8.01</v>
      </c>
      <c r="C42" s="431" t="s">
        <v>28</v>
      </c>
      <c r="D42" s="434">
        <v>3.02</v>
      </c>
      <c r="E42" s="432" t="s">
        <v>368</v>
      </c>
      <c r="F42" s="433" t="s">
        <v>50</v>
      </c>
      <c r="G42" s="431" t="s">
        <v>70</v>
      </c>
    </row>
    <row r="43" spans="2:7" ht="27" customHeight="1" x14ac:dyDescent="0.25">
      <c r="B43" s="434">
        <v>9.01</v>
      </c>
      <c r="C43" s="431" t="s">
        <v>31</v>
      </c>
      <c r="D43" s="434">
        <v>3.01</v>
      </c>
      <c r="E43" s="432" t="s">
        <v>366</v>
      </c>
      <c r="F43" s="433" t="s">
        <v>42</v>
      </c>
      <c r="G43" s="431" t="s">
        <v>62</v>
      </c>
    </row>
    <row r="44" spans="2:7" ht="27" customHeight="1" x14ac:dyDescent="0.25">
      <c r="B44" s="481">
        <v>7.01</v>
      </c>
      <c r="C44" s="483" t="s">
        <v>25</v>
      </c>
      <c r="D44" s="434">
        <v>2.0499999999999998</v>
      </c>
      <c r="E44" s="432" t="s">
        <v>367</v>
      </c>
      <c r="F44" s="433" t="s">
        <v>45</v>
      </c>
      <c r="G44" s="431" t="s">
        <v>65</v>
      </c>
    </row>
    <row r="45" spans="2:7" ht="27" customHeight="1" x14ac:dyDescent="0.25">
      <c r="B45" s="482"/>
      <c r="C45" s="483"/>
      <c r="D45" s="434">
        <v>3.02</v>
      </c>
      <c r="E45" s="432" t="s">
        <v>368</v>
      </c>
      <c r="F45" s="433" t="s">
        <v>49</v>
      </c>
      <c r="G45" s="431" t="s">
        <v>69</v>
      </c>
    </row>
    <row r="46" spans="2:7" ht="27" customHeight="1" x14ac:dyDescent="0.25">
      <c r="B46" s="481">
        <v>5.01</v>
      </c>
      <c r="C46" s="483" t="s">
        <v>22</v>
      </c>
      <c r="D46" s="434">
        <v>2.02</v>
      </c>
      <c r="E46" s="432" t="s">
        <v>32</v>
      </c>
      <c r="F46" s="433" t="s">
        <v>39</v>
      </c>
      <c r="G46" s="431" t="s">
        <v>59</v>
      </c>
    </row>
    <row r="47" spans="2:7" ht="27" customHeight="1" x14ac:dyDescent="0.25">
      <c r="B47" s="482"/>
      <c r="C47" s="483"/>
      <c r="D47" s="434">
        <v>2.0299999999999998</v>
      </c>
      <c r="E47" s="432" t="s">
        <v>35</v>
      </c>
      <c r="F47" s="433" t="s">
        <v>47</v>
      </c>
      <c r="G47" s="431" t="s">
        <v>67</v>
      </c>
    </row>
    <row r="48" spans="2:7" ht="27" customHeight="1" x14ac:dyDescent="0.25">
      <c r="B48" s="482"/>
      <c r="C48" s="483"/>
      <c r="D48" s="481">
        <v>2.04</v>
      </c>
      <c r="E48" s="485" t="s">
        <v>34</v>
      </c>
      <c r="F48" s="433" t="s">
        <v>52</v>
      </c>
      <c r="G48" s="431" t="s">
        <v>72</v>
      </c>
    </row>
    <row r="49" spans="2:7" ht="27" customHeight="1" x14ac:dyDescent="0.25">
      <c r="B49" s="482"/>
      <c r="C49" s="483"/>
      <c r="D49" s="482"/>
      <c r="E49" s="485"/>
      <c r="F49" s="433" t="s">
        <v>44</v>
      </c>
      <c r="G49" s="431" t="s">
        <v>64</v>
      </c>
    </row>
    <row r="50" spans="2:7" ht="27" customHeight="1" x14ac:dyDescent="0.25">
      <c r="B50" s="482"/>
      <c r="C50" s="483"/>
      <c r="D50" s="434">
        <v>2.0499999999999998</v>
      </c>
      <c r="E50" s="432" t="s">
        <v>367</v>
      </c>
      <c r="F50" s="433" t="s">
        <v>48</v>
      </c>
      <c r="G50" s="431" t="s">
        <v>68</v>
      </c>
    </row>
    <row r="51" spans="2:7" ht="27" customHeight="1" x14ac:dyDescent="0.25">
      <c r="B51" s="481">
        <v>5.0199999999999996</v>
      </c>
      <c r="C51" s="483" t="s">
        <v>24</v>
      </c>
      <c r="D51" s="434">
        <v>1.01</v>
      </c>
      <c r="E51" s="432" t="s">
        <v>36</v>
      </c>
      <c r="F51" s="433" t="s">
        <v>46</v>
      </c>
      <c r="G51" s="431" t="s">
        <v>66</v>
      </c>
    </row>
    <row r="52" spans="2:7" ht="27" customHeight="1" x14ac:dyDescent="0.25">
      <c r="B52" s="482"/>
      <c r="C52" s="483"/>
      <c r="D52" s="434">
        <v>2.04</v>
      </c>
      <c r="E52" s="432" t="s">
        <v>34</v>
      </c>
      <c r="F52" s="433" t="s">
        <v>52</v>
      </c>
      <c r="G52" s="431" t="s">
        <v>72</v>
      </c>
    </row>
    <row r="53" spans="2:7" ht="27" customHeight="1" x14ac:dyDescent="0.25">
      <c r="B53" s="481">
        <v>1.02</v>
      </c>
      <c r="C53" s="483" t="s">
        <v>21</v>
      </c>
      <c r="D53" s="434">
        <v>1.01</v>
      </c>
      <c r="E53" s="432" t="s">
        <v>36</v>
      </c>
      <c r="F53" s="433" t="s">
        <v>46</v>
      </c>
      <c r="G53" s="431" t="s">
        <v>66</v>
      </c>
    </row>
    <row r="54" spans="2:7" ht="27" customHeight="1" x14ac:dyDescent="0.25">
      <c r="B54" s="482"/>
      <c r="C54" s="483"/>
      <c r="D54" s="434">
        <v>1.03</v>
      </c>
      <c r="E54" s="432" t="s">
        <v>38</v>
      </c>
      <c r="F54" s="433" t="s">
        <v>55</v>
      </c>
      <c r="G54" s="431" t="s">
        <v>38</v>
      </c>
    </row>
    <row r="55" spans="2:7" ht="27" customHeight="1" x14ac:dyDescent="0.25">
      <c r="B55" s="482"/>
      <c r="C55" s="483"/>
      <c r="D55" s="434">
        <v>2.0099999999999998</v>
      </c>
      <c r="E55" s="432" t="s">
        <v>33</v>
      </c>
      <c r="F55" s="433" t="s">
        <v>40</v>
      </c>
      <c r="G55" s="431" t="s">
        <v>60</v>
      </c>
    </row>
    <row r="56" spans="2:7" ht="27" customHeight="1" x14ac:dyDescent="0.25">
      <c r="B56" s="482"/>
      <c r="C56" s="483"/>
      <c r="D56" s="481">
        <v>2.02</v>
      </c>
      <c r="E56" s="485" t="s">
        <v>32</v>
      </c>
      <c r="F56" s="433" t="s">
        <v>41</v>
      </c>
      <c r="G56" s="431" t="s">
        <v>61</v>
      </c>
    </row>
    <row r="57" spans="2:7" ht="27" customHeight="1" x14ac:dyDescent="0.25">
      <c r="B57" s="482"/>
      <c r="C57" s="483"/>
      <c r="D57" s="482"/>
      <c r="E57" s="485"/>
      <c r="F57" s="433" t="s">
        <v>39</v>
      </c>
      <c r="G57" s="431" t="s">
        <v>59</v>
      </c>
    </row>
    <row r="58" spans="2:7" ht="27" customHeight="1" x14ac:dyDescent="0.25">
      <c r="B58" s="482"/>
      <c r="C58" s="483"/>
      <c r="D58" s="434">
        <v>2.0299999999999998</v>
      </c>
      <c r="E58" s="432" t="s">
        <v>35</v>
      </c>
      <c r="F58" s="433" t="s">
        <v>53</v>
      </c>
      <c r="G58" s="431" t="s">
        <v>73</v>
      </c>
    </row>
    <row r="60" spans="2:7" ht="15.75" customHeight="1" x14ac:dyDescent="0.3">
      <c r="B60" s="106" t="s">
        <v>205</v>
      </c>
    </row>
    <row r="61" spans="2:7" ht="15.75" customHeight="1" x14ac:dyDescent="0.3">
      <c r="B61" s="106" t="s">
        <v>15</v>
      </c>
    </row>
  </sheetData>
  <mergeCells count="36">
    <mergeCell ref="E56:E57"/>
    <mergeCell ref="B44:B45"/>
    <mergeCell ref="C44:C45"/>
    <mergeCell ref="B46:B50"/>
    <mergeCell ref="C46:C50"/>
    <mergeCell ref="D48:D49"/>
    <mergeCell ref="E48:E49"/>
    <mergeCell ref="B51:B52"/>
    <mergeCell ref="C51:C52"/>
    <mergeCell ref="B53:B58"/>
    <mergeCell ref="C53:C58"/>
    <mergeCell ref="D56:D57"/>
    <mergeCell ref="E30:E31"/>
    <mergeCell ref="B32:B39"/>
    <mergeCell ref="C32:C39"/>
    <mergeCell ref="D34:D35"/>
    <mergeCell ref="E34:E35"/>
    <mergeCell ref="D36:D37"/>
    <mergeCell ref="E36:E37"/>
    <mergeCell ref="B23:B24"/>
    <mergeCell ref="C23:C24"/>
    <mergeCell ref="B28:B31"/>
    <mergeCell ref="C28:C31"/>
    <mergeCell ref="D30:D31"/>
    <mergeCell ref="B7:G7"/>
    <mergeCell ref="C8:G8"/>
    <mergeCell ref="B12:B14"/>
    <mergeCell ref="C12:C14"/>
    <mergeCell ref="B15:B22"/>
    <mergeCell ref="C15:C22"/>
    <mergeCell ref="D16:D17"/>
    <mergeCell ref="E16:E17"/>
    <mergeCell ref="D18:D19"/>
    <mergeCell ref="E18:E19"/>
    <mergeCell ref="D20:D21"/>
    <mergeCell ref="E20:E21"/>
  </mergeCells>
  <hyperlinks>
    <hyperlink ref="B9" location="Indice!A1" display="Índice"/>
    <hyperlink ref="I8" location="'4.2'!A1" display="Siguiente"/>
    <hyperlink ref="H8" location="'3.3'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2"/>
  <sheetViews>
    <sheetView showGridLines="0" zoomScale="70" zoomScaleNormal="70" workbookViewId="0">
      <pane ySplit="6" topLeftCell="A7" activePane="bottomLeft" state="frozen"/>
      <selection pane="bottomLeft" activeCell="B2" sqref="B2"/>
    </sheetView>
  </sheetViews>
  <sheetFormatPr baseColWidth="10" defaultRowHeight="15" x14ac:dyDescent="0.25"/>
  <cols>
    <col min="1" max="1" width="2" customWidth="1"/>
    <col min="2" max="2" width="35.28515625" customWidth="1"/>
    <col min="3" max="3" width="49.140625" customWidth="1"/>
    <col min="4" max="4" width="69.5703125" customWidth="1"/>
    <col min="5" max="5" width="10.85546875" customWidth="1"/>
    <col min="6" max="11" width="12" customWidth="1"/>
  </cols>
  <sheetData>
    <row r="1" spans="2:12" ht="83.25" customHeight="1" x14ac:dyDescent="0.25"/>
    <row r="2" spans="2:12" ht="37.15" customHeight="1" x14ac:dyDescent="0.25">
      <c r="B2" s="435" t="s">
        <v>3</v>
      </c>
      <c r="D2" s="440" t="s">
        <v>279</v>
      </c>
      <c r="E2" s="39"/>
    </row>
    <row r="3" spans="2:12" ht="32.25" customHeight="1" x14ac:dyDescent="0.25">
      <c r="B3" s="486" t="s">
        <v>415</v>
      </c>
      <c r="C3" s="486"/>
      <c r="D3" s="486"/>
      <c r="E3" s="436"/>
      <c r="F3" s="436"/>
      <c r="G3" s="436"/>
      <c r="H3" s="436"/>
      <c r="I3" s="436"/>
      <c r="J3" s="436"/>
      <c r="K3" s="436"/>
    </row>
    <row r="4" spans="2:12" ht="21.75" customHeight="1" x14ac:dyDescent="0.25">
      <c r="B4" s="487" t="s">
        <v>376</v>
      </c>
      <c r="C4" s="487"/>
      <c r="D4" s="487"/>
      <c r="E4" s="437"/>
      <c r="F4" s="437"/>
      <c r="G4" s="437"/>
      <c r="H4" s="437"/>
      <c r="I4" s="437"/>
      <c r="J4" s="437"/>
      <c r="K4" s="437"/>
    </row>
    <row r="6" spans="2:12" ht="36" customHeight="1" x14ac:dyDescent="0.25">
      <c r="B6" s="441" t="s">
        <v>377</v>
      </c>
      <c r="C6" s="441" t="s">
        <v>378</v>
      </c>
      <c r="D6" s="441" t="s">
        <v>379</v>
      </c>
      <c r="E6" s="438"/>
      <c r="F6" s="438"/>
      <c r="G6" s="438"/>
      <c r="H6" s="438"/>
      <c r="I6" s="438"/>
      <c r="J6" s="438"/>
      <c r="K6" s="438"/>
      <c r="L6" s="438"/>
    </row>
    <row r="7" spans="2:12" ht="21.95" customHeight="1" x14ac:dyDescent="0.25">
      <c r="B7" s="488" t="s">
        <v>380</v>
      </c>
      <c r="C7" s="488" t="s">
        <v>381</v>
      </c>
      <c r="D7" s="442" t="s">
        <v>382</v>
      </c>
      <c r="E7" s="439"/>
      <c r="F7" s="439"/>
      <c r="G7" s="439"/>
      <c r="H7" s="439"/>
      <c r="I7" s="439"/>
      <c r="J7" s="439"/>
      <c r="K7" s="439"/>
      <c r="L7" s="439"/>
    </row>
    <row r="8" spans="2:12" ht="21.95" customHeight="1" x14ac:dyDescent="0.25">
      <c r="B8" s="488"/>
      <c r="C8" s="488"/>
      <c r="D8" s="442" t="s">
        <v>383</v>
      </c>
    </row>
    <row r="9" spans="2:12" ht="21.95" customHeight="1" x14ac:dyDescent="0.25">
      <c r="B9" s="488"/>
      <c r="C9" s="488"/>
      <c r="D9" s="442" t="s">
        <v>384</v>
      </c>
    </row>
    <row r="10" spans="2:12" ht="21.95" customHeight="1" x14ac:dyDescent="0.25">
      <c r="B10" s="488"/>
      <c r="C10" s="443" t="s">
        <v>385</v>
      </c>
      <c r="D10" s="442" t="s">
        <v>385</v>
      </c>
    </row>
    <row r="11" spans="2:12" ht="21.95" customHeight="1" x14ac:dyDescent="0.25">
      <c r="B11" s="489" t="s">
        <v>386</v>
      </c>
      <c r="C11" s="489" t="s">
        <v>387</v>
      </c>
      <c r="D11" s="445" t="s">
        <v>388</v>
      </c>
    </row>
    <row r="12" spans="2:12" ht="21.95" customHeight="1" x14ac:dyDescent="0.25">
      <c r="B12" s="489"/>
      <c r="C12" s="489"/>
      <c r="D12" s="445" t="s">
        <v>389</v>
      </c>
    </row>
    <row r="13" spans="2:12" ht="21.95" customHeight="1" x14ac:dyDescent="0.25">
      <c r="B13" s="489"/>
      <c r="C13" s="489"/>
      <c r="D13" s="445" t="s">
        <v>390</v>
      </c>
    </row>
    <row r="14" spans="2:12" ht="21.95" customHeight="1" x14ac:dyDescent="0.25">
      <c r="B14" s="489"/>
      <c r="C14" s="489"/>
      <c r="D14" s="445" t="s">
        <v>391</v>
      </c>
    </row>
    <row r="15" spans="2:12" ht="21.95" customHeight="1" x14ac:dyDescent="0.25">
      <c r="B15" s="489"/>
      <c r="C15" s="489"/>
      <c r="D15" s="445" t="s">
        <v>392</v>
      </c>
    </row>
    <row r="16" spans="2:12" ht="21.95" customHeight="1" x14ac:dyDescent="0.25">
      <c r="B16" s="489"/>
      <c r="C16" s="489" t="s">
        <v>393</v>
      </c>
      <c r="D16" s="445" t="s">
        <v>394</v>
      </c>
    </row>
    <row r="17" spans="2:4" ht="21.95" customHeight="1" x14ac:dyDescent="0.25">
      <c r="B17" s="489"/>
      <c r="C17" s="489"/>
      <c r="D17" s="445" t="s">
        <v>395</v>
      </c>
    </row>
    <row r="18" spans="2:4" ht="21.95" customHeight="1" x14ac:dyDescent="0.25">
      <c r="B18" s="489"/>
      <c r="C18" s="489"/>
      <c r="D18" s="445" t="s">
        <v>396</v>
      </c>
    </row>
    <row r="19" spans="2:4" ht="21.95" customHeight="1" x14ac:dyDescent="0.25">
      <c r="B19" s="489"/>
      <c r="C19" s="489"/>
      <c r="D19" s="445" t="s">
        <v>397</v>
      </c>
    </row>
    <row r="20" spans="2:4" ht="21.95" customHeight="1" x14ac:dyDescent="0.25">
      <c r="B20" s="489"/>
      <c r="C20" s="444" t="s">
        <v>398</v>
      </c>
      <c r="D20" s="445" t="s">
        <v>399</v>
      </c>
    </row>
    <row r="21" spans="2:4" ht="21.95" customHeight="1" x14ac:dyDescent="0.25">
      <c r="B21" s="488" t="s">
        <v>400</v>
      </c>
      <c r="C21" s="488" t="s">
        <v>393</v>
      </c>
      <c r="D21" s="442" t="s">
        <v>401</v>
      </c>
    </row>
    <row r="22" spans="2:4" ht="21.95" customHeight="1" x14ac:dyDescent="0.25">
      <c r="B22" s="488"/>
      <c r="C22" s="488"/>
      <c r="D22" s="442" t="s">
        <v>402</v>
      </c>
    </row>
    <row r="23" spans="2:4" ht="21.95" customHeight="1" x14ac:dyDescent="0.25">
      <c r="B23" s="488"/>
      <c r="C23" s="488" t="s">
        <v>398</v>
      </c>
      <c r="D23" s="442" t="s">
        <v>403</v>
      </c>
    </row>
    <row r="24" spans="2:4" ht="21.95" customHeight="1" x14ac:dyDescent="0.25">
      <c r="B24" s="488"/>
      <c r="C24" s="488"/>
      <c r="D24" s="442" t="s">
        <v>404</v>
      </c>
    </row>
    <row r="25" spans="2:4" ht="21.95" customHeight="1" x14ac:dyDescent="0.25">
      <c r="B25" s="489" t="s">
        <v>22</v>
      </c>
      <c r="C25" s="489" t="s">
        <v>405</v>
      </c>
      <c r="D25" s="445" t="s">
        <v>406</v>
      </c>
    </row>
    <row r="26" spans="2:4" ht="21.95" customHeight="1" x14ac:dyDescent="0.25">
      <c r="B26" s="489"/>
      <c r="C26" s="489"/>
      <c r="D26" s="445" t="s">
        <v>407</v>
      </c>
    </row>
    <row r="27" spans="2:4" ht="21.95" customHeight="1" x14ac:dyDescent="0.25">
      <c r="B27" s="489"/>
      <c r="C27" s="489"/>
      <c r="D27" s="445" t="s">
        <v>408</v>
      </c>
    </row>
    <row r="28" spans="2:4" ht="21.95" customHeight="1" x14ac:dyDescent="0.25">
      <c r="B28" s="489"/>
      <c r="C28" s="444" t="s">
        <v>409</v>
      </c>
      <c r="D28" s="445" t="s">
        <v>410</v>
      </c>
    </row>
    <row r="29" spans="2:4" ht="12" customHeight="1" x14ac:dyDescent="0.25"/>
    <row r="30" spans="2:4" ht="19.5" customHeight="1" x14ac:dyDescent="0.3">
      <c r="B30" s="37" t="s">
        <v>411</v>
      </c>
      <c r="C30" s="37"/>
      <c r="D30" s="37"/>
    </row>
    <row r="31" spans="2:4" ht="15.75" customHeight="1" x14ac:dyDescent="0.3">
      <c r="B31" s="37" t="s">
        <v>375</v>
      </c>
      <c r="C31" s="210"/>
    </row>
    <row r="32" spans="2:4" ht="15.75" customHeight="1" x14ac:dyDescent="0.25"/>
  </sheetData>
  <mergeCells count="12">
    <mergeCell ref="B21:B24"/>
    <mergeCell ref="C21:C22"/>
    <mergeCell ref="C23:C24"/>
    <mergeCell ref="B25:B28"/>
    <mergeCell ref="C25:C27"/>
    <mergeCell ref="B3:D3"/>
    <mergeCell ref="B4:D4"/>
    <mergeCell ref="B7:B10"/>
    <mergeCell ref="C7:C9"/>
    <mergeCell ref="B11:B20"/>
    <mergeCell ref="C11:C15"/>
    <mergeCell ref="C16:C19"/>
  </mergeCells>
  <hyperlinks>
    <hyperlink ref="B2" location="Indice!A1" display="Índice"/>
    <hyperlink ref="D2" location="'4.1'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0"/>
  <sheetViews>
    <sheetView showGridLines="0" zoomScale="70" zoomScaleNormal="70" zoomScaleSheetLayoutView="85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19.140625" customWidth="1"/>
    <col min="3" max="3" width="83.7109375" customWidth="1"/>
    <col min="4" max="7" width="15.85546875" customWidth="1"/>
    <col min="8" max="16" width="15.7109375" customWidth="1"/>
  </cols>
  <sheetData>
    <row r="1" spans="2:10" ht="78" customHeight="1" x14ac:dyDescent="0.25"/>
    <row r="2" spans="2:10" ht="33" customHeight="1" x14ac:dyDescent="0.25">
      <c r="B2" s="96" t="s">
        <v>3</v>
      </c>
      <c r="F2" s="39" t="s">
        <v>279</v>
      </c>
      <c r="G2" s="39" t="s">
        <v>280</v>
      </c>
    </row>
    <row r="3" spans="2:10" ht="33" customHeight="1" x14ac:dyDescent="0.25">
      <c r="B3" s="448" t="s">
        <v>95</v>
      </c>
      <c r="C3" s="448"/>
      <c r="D3" s="448"/>
      <c r="E3" s="448"/>
      <c r="F3" s="448"/>
      <c r="G3" s="448"/>
    </row>
    <row r="4" spans="2:10" ht="33" customHeight="1" x14ac:dyDescent="0.25">
      <c r="B4" s="450" t="s">
        <v>239</v>
      </c>
      <c r="C4" s="450"/>
      <c r="D4" s="450"/>
      <c r="E4" s="450"/>
      <c r="F4" s="450"/>
      <c r="G4" s="450"/>
      <c r="H4" s="111"/>
      <c r="I4" s="111"/>
      <c r="J4" s="110"/>
    </row>
    <row r="5" spans="2:10" ht="33" customHeight="1" x14ac:dyDescent="0.25"/>
    <row r="6" spans="2:10" ht="33" customHeight="1" x14ac:dyDescent="0.25">
      <c r="B6" s="21" t="s">
        <v>5</v>
      </c>
      <c r="C6" s="22"/>
      <c r="D6" s="22"/>
      <c r="E6" s="22"/>
      <c r="F6" s="22"/>
      <c r="G6" s="22"/>
    </row>
    <row r="7" spans="2:10" ht="33" customHeight="1" x14ac:dyDescent="0.25">
      <c r="B7" s="32" t="s">
        <v>10</v>
      </c>
      <c r="C7" s="32" t="s">
        <v>11</v>
      </c>
      <c r="D7" s="32">
        <v>2019</v>
      </c>
      <c r="E7" s="32">
        <v>2021</v>
      </c>
      <c r="F7" s="32" t="s">
        <v>238</v>
      </c>
      <c r="G7" s="32" t="s">
        <v>207</v>
      </c>
    </row>
    <row r="8" spans="2:10" ht="33" customHeight="1" x14ac:dyDescent="0.25">
      <c r="B8" s="124" t="s">
        <v>423</v>
      </c>
      <c r="C8" s="125" t="s">
        <v>424</v>
      </c>
      <c r="D8" s="126">
        <v>1429135</v>
      </c>
      <c r="E8" s="126">
        <v>1257737</v>
      </c>
      <c r="F8" s="95">
        <v>0.21029020986275301</v>
      </c>
      <c r="G8" s="95">
        <v>0.17664217830461901</v>
      </c>
    </row>
    <row r="9" spans="2:10" ht="33" customHeight="1" x14ac:dyDescent="0.25">
      <c r="B9" s="124" t="s">
        <v>425</v>
      </c>
      <c r="C9" s="125" t="s">
        <v>426</v>
      </c>
      <c r="D9" s="126">
        <v>1063585</v>
      </c>
      <c r="E9" s="126">
        <v>1139817</v>
      </c>
      <c r="F9" s="95">
        <v>0.15650131922937799</v>
      </c>
      <c r="G9" s="95">
        <v>0.160080969032982</v>
      </c>
    </row>
    <row r="10" spans="2:10" ht="33" customHeight="1" x14ac:dyDescent="0.25">
      <c r="B10" s="124" t="s">
        <v>427</v>
      </c>
      <c r="C10" s="125" t="s">
        <v>428</v>
      </c>
      <c r="D10" s="126">
        <v>1192263</v>
      </c>
      <c r="E10" s="126">
        <v>1092945</v>
      </c>
      <c r="F10" s="95">
        <v>0.17543565617075799</v>
      </c>
      <c r="G10" s="95">
        <v>0.153498056880844</v>
      </c>
    </row>
    <row r="11" spans="2:10" ht="33" customHeight="1" x14ac:dyDescent="0.25">
      <c r="B11" s="124" t="s">
        <v>429</v>
      </c>
      <c r="C11" s="125" t="s">
        <v>430</v>
      </c>
      <c r="D11" s="126">
        <v>1007860</v>
      </c>
      <c r="E11" s="126">
        <v>1041973</v>
      </c>
      <c r="F11" s="95">
        <v>0.14830165863426101</v>
      </c>
      <c r="G11" s="95">
        <v>0.14633932249317499</v>
      </c>
    </row>
    <row r="12" spans="2:10" ht="33" customHeight="1" x14ac:dyDescent="0.25">
      <c r="B12" s="124" t="s">
        <v>431</v>
      </c>
      <c r="C12" s="125" t="s">
        <v>432</v>
      </c>
      <c r="D12" s="126">
        <v>874294</v>
      </c>
      <c r="E12" s="126">
        <v>905366</v>
      </c>
      <c r="F12" s="95">
        <v>0.128648076453062</v>
      </c>
      <c r="G12" s="95">
        <v>0.12715362782755099</v>
      </c>
    </row>
    <row r="13" spans="2:10" ht="33" customHeight="1" x14ac:dyDescent="0.25">
      <c r="B13" s="124" t="s">
        <v>433</v>
      </c>
      <c r="C13" s="125" t="s">
        <v>434</v>
      </c>
      <c r="D13" s="126">
        <v>336738</v>
      </c>
      <c r="E13" s="126">
        <v>480659</v>
      </c>
      <c r="F13" s="95">
        <v>4.9549346065112E-2</v>
      </c>
      <c r="G13" s="95">
        <v>6.7505887782358304E-2</v>
      </c>
    </row>
    <row r="14" spans="2:10" ht="33" customHeight="1" x14ac:dyDescent="0.25">
      <c r="B14" s="124" t="s">
        <v>435</v>
      </c>
      <c r="C14" s="125" t="s">
        <v>436</v>
      </c>
      <c r="D14" s="126">
        <v>0</v>
      </c>
      <c r="E14" s="126">
        <v>384860</v>
      </c>
      <c r="F14" s="95">
        <v>0</v>
      </c>
      <c r="G14" s="95">
        <v>5.4051450138078001E-2</v>
      </c>
    </row>
    <row r="15" spans="2:10" ht="33" customHeight="1" x14ac:dyDescent="0.25">
      <c r="B15" s="124" t="s">
        <v>437</v>
      </c>
      <c r="C15" s="125" t="s">
        <v>438</v>
      </c>
      <c r="D15" s="126">
        <v>376141</v>
      </c>
      <c r="E15" s="126">
        <v>331035</v>
      </c>
      <c r="F15" s="95">
        <v>5.5347304368016999E-2</v>
      </c>
      <c r="G15" s="95">
        <v>4.6492027741149099E-2</v>
      </c>
    </row>
    <row r="16" spans="2:10" ht="33" customHeight="1" x14ac:dyDescent="0.25">
      <c r="B16" s="124" t="s">
        <v>435</v>
      </c>
      <c r="C16" s="125" t="s">
        <v>439</v>
      </c>
      <c r="D16" s="126">
        <v>253998</v>
      </c>
      <c r="E16" s="126">
        <v>246517</v>
      </c>
      <c r="F16" s="95">
        <v>3.7374560643130002E-2</v>
      </c>
      <c r="G16" s="95">
        <v>3.4621943911262699E-2</v>
      </c>
    </row>
    <row r="17" spans="2:16" ht="33" customHeight="1" x14ac:dyDescent="0.25">
      <c r="B17" s="124" t="s">
        <v>440</v>
      </c>
      <c r="C17" s="125" t="s">
        <v>441</v>
      </c>
      <c r="D17" s="126">
        <v>117236</v>
      </c>
      <c r="E17" s="126">
        <v>115519</v>
      </c>
      <c r="F17" s="95">
        <v>1.7250702728202599E-2</v>
      </c>
      <c r="G17" s="95">
        <v>1.6224002152732502E-2</v>
      </c>
    </row>
    <row r="18" spans="2:16" ht="33" customHeight="1" x14ac:dyDescent="0.25">
      <c r="B18" s="124" t="s">
        <v>442</v>
      </c>
      <c r="C18" s="125" t="s">
        <v>443</v>
      </c>
      <c r="D18" s="126">
        <v>99918</v>
      </c>
      <c r="E18" s="126">
        <v>85158</v>
      </c>
      <c r="F18" s="95">
        <v>1.4702443918220899E-2</v>
      </c>
      <c r="G18" s="95">
        <v>1.19599682764082E-2</v>
      </c>
    </row>
    <row r="19" spans="2:16" ht="33" customHeight="1" x14ac:dyDescent="0.25">
      <c r="B19" s="124" t="s">
        <v>444</v>
      </c>
      <c r="C19" s="125" t="s">
        <v>445</v>
      </c>
      <c r="D19" s="126">
        <v>44845</v>
      </c>
      <c r="E19" s="126">
        <v>38667</v>
      </c>
      <c r="F19" s="95">
        <v>6.5987219271063796E-3</v>
      </c>
      <c r="G19" s="95">
        <v>5.4305654588397397E-3</v>
      </c>
    </row>
    <row r="20" spans="2:16" ht="33" customHeight="1" x14ac:dyDescent="0.25">
      <c r="B20" s="116" t="s">
        <v>446</v>
      </c>
      <c r="C20" s="117" t="s">
        <v>447</v>
      </c>
      <c r="D20" s="126">
        <v>0</v>
      </c>
      <c r="E20" s="126">
        <v>0</v>
      </c>
      <c r="F20" s="95">
        <v>0</v>
      </c>
      <c r="G20" s="95">
        <v>0</v>
      </c>
    </row>
    <row r="21" spans="2:16" ht="33" customHeight="1" x14ac:dyDescent="0.25">
      <c r="B21" s="452" t="s">
        <v>448</v>
      </c>
      <c r="C21" s="452"/>
      <c r="D21" s="122">
        <v>6796013</v>
      </c>
      <c r="E21" s="123">
        <v>7120253</v>
      </c>
      <c r="F21" s="115">
        <v>1</v>
      </c>
      <c r="G21" s="115">
        <v>1</v>
      </c>
    </row>
    <row r="22" spans="2:16" ht="40.5" customHeight="1" x14ac:dyDescent="0.25">
      <c r="B22" s="97"/>
      <c r="C22" s="24"/>
      <c r="D22" s="24"/>
      <c r="E22" s="24"/>
      <c r="F22" s="24"/>
      <c r="G22" s="24"/>
      <c r="H22" s="33"/>
      <c r="I22" s="33"/>
      <c r="J22" s="33"/>
      <c r="K22" s="33"/>
      <c r="L22" s="33"/>
      <c r="M22" s="33"/>
      <c r="N22" s="33"/>
      <c r="O22" s="33"/>
      <c r="P22" s="33"/>
    </row>
    <row r="23" spans="2:16" ht="33" customHeight="1" x14ac:dyDescent="0.25">
      <c r="B23" s="21" t="s">
        <v>1</v>
      </c>
      <c r="C23" s="22"/>
      <c r="D23" s="22"/>
      <c r="E23" s="22"/>
      <c r="F23" s="22"/>
      <c r="G23" s="22"/>
    </row>
    <row r="24" spans="2:16" ht="33" customHeight="1" x14ac:dyDescent="0.25">
      <c r="B24" s="32" t="s">
        <v>10</v>
      </c>
      <c r="C24" s="32" t="s">
        <v>11</v>
      </c>
      <c r="D24" s="32">
        <v>2019</v>
      </c>
      <c r="E24" s="32">
        <v>2021</v>
      </c>
      <c r="F24" s="32" t="s">
        <v>238</v>
      </c>
      <c r="G24" s="32" t="s">
        <v>207</v>
      </c>
    </row>
    <row r="25" spans="2:16" ht="33" customHeight="1" x14ac:dyDescent="0.25">
      <c r="B25" s="124" t="s">
        <v>425</v>
      </c>
      <c r="C25" s="125" t="s">
        <v>426</v>
      </c>
      <c r="D25" s="126">
        <v>692338</v>
      </c>
      <c r="E25" s="126">
        <v>711922</v>
      </c>
      <c r="F25" s="95">
        <v>0.167872153567797</v>
      </c>
      <c r="G25" s="95">
        <v>0.183436497607463</v>
      </c>
    </row>
    <row r="26" spans="2:16" ht="33" customHeight="1" x14ac:dyDescent="0.25">
      <c r="B26" s="124" t="s">
        <v>423</v>
      </c>
      <c r="C26" s="125" t="s">
        <v>424</v>
      </c>
      <c r="D26" s="126">
        <v>808133</v>
      </c>
      <c r="E26" s="126">
        <v>662735</v>
      </c>
      <c r="F26" s="95">
        <v>0.195949127563711</v>
      </c>
      <c r="G26" s="95">
        <v>0.170762790364509</v>
      </c>
    </row>
    <row r="27" spans="2:16" ht="33" customHeight="1" x14ac:dyDescent="0.25">
      <c r="B27" s="124" t="s">
        <v>427</v>
      </c>
      <c r="C27" s="125" t="s">
        <v>428</v>
      </c>
      <c r="D27" s="126">
        <v>776331</v>
      </c>
      <c r="E27" s="126">
        <v>625706</v>
      </c>
      <c r="F27" s="95">
        <v>0.188238052586224</v>
      </c>
      <c r="G27" s="95">
        <v>0.161221759085933</v>
      </c>
    </row>
    <row r="28" spans="2:16" ht="33" customHeight="1" x14ac:dyDescent="0.25">
      <c r="B28" s="124" t="s">
        <v>431</v>
      </c>
      <c r="C28" s="125" t="s">
        <v>432</v>
      </c>
      <c r="D28" s="126">
        <v>559184</v>
      </c>
      <c r="E28" s="126">
        <v>554458</v>
      </c>
      <c r="F28" s="95">
        <v>0.135586118804189</v>
      </c>
      <c r="G28" s="95">
        <v>0.14286373168751501</v>
      </c>
    </row>
    <row r="29" spans="2:16" ht="33" customHeight="1" x14ac:dyDescent="0.25">
      <c r="B29" s="124" t="s">
        <v>429</v>
      </c>
      <c r="C29" s="125" t="s">
        <v>430</v>
      </c>
      <c r="D29" s="126">
        <v>518381</v>
      </c>
      <c r="E29" s="126">
        <v>506739</v>
      </c>
      <c r="F29" s="95">
        <v>0.12569255889266201</v>
      </c>
      <c r="G29" s="95">
        <v>0.130568274840654</v>
      </c>
    </row>
    <row r="30" spans="2:16" ht="33" customHeight="1" x14ac:dyDescent="0.25">
      <c r="B30" s="124" t="s">
        <v>433</v>
      </c>
      <c r="C30" s="125" t="s">
        <v>434</v>
      </c>
      <c r="D30" s="126">
        <v>244243</v>
      </c>
      <c r="E30" s="126">
        <v>334364</v>
      </c>
      <c r="F30" s="95">
        <v>5.9221938422937E-2</v>
      </c>
      <c r="G30" s="95">
        <v>8.6153484631773997E-2</v>
      </c>
    </row>
    <row r="31" spans="2:16" ht="33" customHeight="1" x14ac:dyDescent="0.25">
      <c r="B31" s="124" t="s">
        <v>437</v>
      </c>
      <c r="C31" s="125" t="s">
        <v>438</v>
      </c>
      <c r="D31" s="126">
        <v>191211</v>
      </c>
      <c r="E31" s="126">
        <v>186328</v>
      </c>
      <c r="F31" s="95">
        <v>4.6363195947430297E-2</v>
      </c>
      <c r="G31" s="95">
        <v>4.8009972618072501E-2</v>
      </c>
    </row>
    <row r="32" spans="2:16" ht="33" customHeight="1" x14ac:dyDescent="0.25">
      <c r="B32" s="124" t="s">
        <v>435</v>
      </c>
      <c r="C32" s="125" t="s">
        <v>439</v>
      </c>
      <c r="D32" s="126">
        <v>177617</v>
      </c>
      <c r="E32" s="126">
        <v>163845</v>
      </c>
      <c r="F32" s="95">
        <v>4.30670399432811E-2</v>
      </c>
      <c r="G32" s="95">
        <v>4.2216918356919403E-2</v>
      </c>
    </row>
    <row r="33" spans="2:9" ht="33" customHeight="1" x14ac:dyDescent="0.25">
      <c r="B33" s="124" t="s">
        <v>440</v>
      </c>
      <c r="C33" s="125" t="s">
        <v>441</v>
      </c>
      <c r="D33" s="126">
        <v>60432</v>
      </c>
      <c r="E33" s="126">
        <v>56103</v>
      </c>
      <c r="F33" s="95">
        <v>1.4653030722579299E-2</v>
      </c>
      <c r="G33" s="95">
        <v>1.44557097902179E-2</v>
      </c>
    </row>
    <row r="34" spans="2:9" ht="33" customHeight="1" x14ac:dyDescent="0.25">
      <c r="B34" s="124" t="s">
        <v>442</v>
      </c>
      <c r="C34" s="125" t="s">
        <v>443</v>
      </c>
      <c r="D34" s="126">
        <v>65041</v>
      </c>
      <c r="E34" s="126">
        <v>53189</v>
      </c>
      <c r="F34" s="95">
        <v>1.5770581334843801E-2</v>
      </c>
      <c r="G34" s="95">
        <v>1.3704877600696899E-2</v>
      </c>
    </row>
    <row r="35" spans="2:9" ht="33" customHeight="1" x14ac:dyDescent="0.25">
      <c r="B35" s="124" t="s">
        <v>444</v>
      </c>
      <c r="C35" s="125" t="s">
        <v>445</v>
      </c>
      <c r="D35" s="126">
        <v>31287</v>
      </c>
      <c r="E35" s="126">
        <v>25638</v>
      </c>
      <c r="F35" s="95">
        <v>7.5862022143456699E-3</v>
      </c>
      <c r="G35" s="95">
        <v>6.6059834162452398E-3</v>
      </c>
    </row>
    <row r="36" spans="2:9" ht="33" customHeight="1" x14ac:dyDescent="0.25">
      <c r="B36" s="124" t="s">
        <v>435</v>
      </c>
      <c r="C36" s="125" t="s">
        <v>436</v>
      </c>
      <c r="D36" s="126">
        <v>0</v>
      </c>
      <c r="E36" s="126">
        <v>0</v>
      </c>
      <c r="F36" s="95">
        <v>0</v>
      </c>
      <c r="G36" s="95">
        <v>0</v>
      </c>
    </row>
    <row r="37" spans="2:9" ht="33" customHeight="1" x14ac:dyDescent="0.25">
      <c r="B37" s="116" t="s">
        <v>446</v>
      </c>
      <c r="C37" s="117" t="s">
        <v>447</v>
      </c>
      <c r="D37" s="118">
        <v>0</v>
      </c>
      <c r="E37" s="118">
        <v>0</v>
      </c>
      <c r="F37" s="119">
        <v>0</v>
      </c>
      <c r="G37" s="119">
        <v>0</v>
      </c>
    </row>
    <row r="38" spans="2:9" ht="33" customHeight="1" x14ac:dyDescent="0.25">
      <c r="B38" s="452" t="s">
        <v>448</v>
      </c>
      <c r="C38" s="452"/>
      <c r="D38" s="120">
        <v>4124198</v>
      </c>
      <c r="E38" s="120">
        <v>3881027</v>
      </c>
      <c r="F38" s="121">
        <v>1</v>
      </c>
      <c r="G38" s="121">
        <v>1</v>
      </c>
    </row>
    <row r="39" spans="2:9" ht="33" customHeight="1" x14ac:dyDescent="0.25">
      <c r="B39" s="100"/>
      <c r="C39" s="100"/>
      <c r="D39" s="101"/>
      <c r="E39" s="101"/>
      <c r="F39" s="102"/>
      <c r="G39" s="102"/>
    </row>
    <row r="40" spans="2:9" ht="33" customHeight="1" x14ac:dyDescent="0.25">
      <c r="B40" s="449" t="s">
        <v>362</v>
      </c>
      <c r="C40" s="449"/>
      <c r="D40" s="449"/>
      <c r="E40" s="449"/>
      <c r="F40" s="449"/>
      <c r="G40" s="449"/>
      <c r="H40" s="98"/>
      <c r="I40" s="98"/>
    </row>
    <row r="41" spans="2:9" ht="33" customHeight="1" x14ac:dyDescent="0.25">
      <c r="B41" s="93"/>
      <c r="C41" s="87"/>
      <c r="D41" s="88">
        <v>2019</v>
      </c>
      <c r="E41" s="88">
        <v>2021</v>
      </c>
      <c r="F41" s="88">
        <f>+D7</f>
        <v>2019</v>
      </c>
      <c r="G41" s="88">
        <f>+E7</f>
        <v>2021</v>
      </c>
      <c r="H41" s="48"/>
      <c r="I41" s="48"/>
    </row>
    <row r="42" spans="2:9" ht="33" customHeight="1" x14ac:dyDescent="0.25">
      <c r="B42" s="93"/>
      <c r="C42" s="89" t="str">
        <f t="shared" ref="C42:E45" si="0">+C8</f>
        <v>Actividades de hospitales públicos (MSP)</v>
      </c>
      <c r="D42" s="90">
        <f t="shared" si="0"/>
        <v>1429135</v>
      </c>
      <c r="E42" s="90">
        <f t="shared" si="0"/>
        <v>1257737</v>
      </c>
      <c r="F42" s="91">
        <f>F8</f>
        <v>0.21029020986275301</v>
      </c>
      <c r="G42" s="91">
        <f>G8</f>
        <v>0.17664217830461901</v>
      </c>
      <c r="H42" s="48"/>
      <c r="I42" s="48"/>
    </row>
    <row r="43" spans="2:9" ht="33" customHeight="1" x14ac:dyDescent="0.25">
      <c r="B43" s="93"/>
      <c r="C43" s="89" t="str">
        <f t="shared" si="0"/>
        <v>Actividades de hospitales privados</v>
      </c>
      <c r="D43" s="90">
        <f t="shared" si="0"/>
        <v>1063585</v>
      </c>
      <c r="E43" s="90">
        <f t="shared" si="0"/>
        <v>1139817</v>
      </c>
      <c r="F43" s="91">
        <f t="shared" ref="F43:G43" si="1">F9</f>
        <v>0.15650131922937799</v>
      </c>
      <c r="G43" s="91">
        <f t="shared" si="1"/>
        <v>0.160080969032982</v>
      </c>
      <c r="H43" s="48"/>
      <c r="I43" s="48"/>
    </row>
    <row r="44" spans="2:9" ht="33" customHeight="1" x14ac:dyDescent="0.25">
      <c r="B44" s="93"/>
      <c r="C44" s="89" t="str">
        <f t="shared" si="0"/>
        <v>Actividades de hospitales públicos (IESS)</v>
      </c>
      <c r="D44" s="90">
        <f t="shared" si="0"/>
        <v>1192263</v>
      </c>
      <c r="E44" s="90">
        <f t="shared" si="0"/>
        <v>1092945</v>
      </c>
      <c r="F44" s="91">
        <f t="shared" ref="F44:G45" si="2">F10</f>
        <v>0.17543565617075799</v>
      </c>
      <c r="G44" s="91">
        <f t="shared" si="2"/>
        <v>0.153498056880844</v>
      </c>
      <c r="H44" s="48"/>
      <c r="I44" s="48"/>
    </row>
    <row r="45" spans="2:9" ht="33" customHeight="1" x14ac:dyDescent="0.25">
      <c r="B45" s="93"/>
      <c r="C45" s="89" t="str">
        <f t="shared" si="0"/>
        <v>Actividades de centros ambulatorios del sector privado</v>
      </c>
      <c r="D45" s="90">
        <f t="shared" si="0"/>
        <v>1007860</v>
      </c>
      <c r="E45" s="90">
        <f t="shared" si="0"/>
        <v>1041973</v>
      </c>
      <c r="F45" s="91">
        <f t="shared" si="2"/>
        <v>0.14830165863426101</v>
      </c>
      <c r="G45" s="91">
        <f t="shared" si="2"/>
        <v>0.14633932249317499</v>
      </c>
      <c r="H45" s="48"/>
      <c r="I45" s="48"/>
    </row>
    <row r="46" spans="2:9" ht="32.25" customHeight="1" x14ac:dyDescent="0.25">
      <c r="B46" s="93"/>
      <c r="C46" s="89" t="str">
        <f t="shared" ref="C46:E50" si="3">+C12</f>
        <v>Actividades de centros ambulatorios del sector público (MSP)</v>
      </c>
      <c r="D46" s="90">
        <f t="shared" si="3"/>
        <v>874294</v>
      </c>
      <c r="E46" s="90">
        <f t="shared" si="3"/>
        <v>905366</v>
      </c>
      <c r="F46" s="91">
        <f t="shared" ref="F46:G46" si="4">F12</f>
        <v>0.128648076453062</v>
      </c>
      <c r="G46" s="91">
        <f t="shared" si="4"/>
        <v>0.12715362782755099</v>
      </c>
      <c r="H46" s="48"/>
      <c r="I46" s="48"/>
    </row>
    <row r="47" spans="2:9" ht="33" customHeight="1" x14ac:dyDescent="0.25">
      <c r="B47" s="93"/>
      <c r="C47" s="89" t="str">
        <f t="shared" si="3"/>
        <v>Otras actividades relacionadas con la salud humana privados</v>
      </c>
      <c r="D47" s="90">
        <f t="shared" si="3"/>
        <v>336738</v>
      </c>
      <c r="E47" s="90">
        <f t="shared" si="3"/>
        <v>480659</v>
      </c>
      <c r="F47" s="91">
        <f t="shared" ref="F47:G47" si="5">F13</f>
        <v>4.9549346065112E-2</v>
      </c>
      <c r="G47" s="91">
        <f t="shared" si="5"/>
        <v>6.7505887782358304E-2</v>
      </c>
      <c r="H47" s="48"/>
      <c r="I47" s="48"/>
    </row>
    <row r="48" spans="2:9" ht="33" customHeight="1" x14ac:dyDescent="0.25">
      <c r="B48" s="93"/>
      <c r="C48" s="89" t="str">
        <f t="shared" si="3"/>
        <v>Actividades de salud pública, vacunación COVID</v>
      </c>
      <c r="D48" s="90">
        <f t="shared" si="3"/>
        <v>0</v>
      </c>
      <c r="E48" s="90">
        <f t="shared" si="3"/>
        <v>384860</v>
      </c>
      <c r="F48" s="91">
        <f t="shared" ref="F48:G48" si="6">F14</f>
        <v>0</v>
      </c>
      <c r="G48" s="91">
        <f t="shared" si="6"/>
        <v>5.4051450138078001E-2</v>
      </c>
      <c r="H48" s="48"/>
      <c r="I48" s="48"/>
    </row>
    <row r="49" spans="2:9" ht="33" customHeight="1" x14ac:dyDescent="0.25">
      <c r="B49" s="93"/>
      <c r="C49" s="89" t="str">
        <f t="shared" si="3"/>
        <v>Actividades de centros ambulatorios del sector público (IESS)</v>
      </c>
      <c r="D49" s="90">
        <f t="shared" si="3"/>
        <v>376141</v>
      </c>
      <c r="E49" s="90">
        <f t="shared" si="3"/>
        <v>331035</v>
      </c>
      <c r="F49" s="91">
        <f t="shared" ref="F49:G49" si="7">F15</f>
        <v>5.5347304368016999E-2</v>
      </c>
      <c r="G49" s="91">
        <f t="shared" si="7"/>
        <v>4.6492027741149099E-2</v>
      </c>
      <c r="H49" s="48"/>
      <c r="I49" s="48"/>
    </row>
    <row r="50" spans="2:9" ht="33" customHeight="1" x14ac:dyDescent="0.25">
      <c r="B50" s="93"/>
      <c r="C50" s="89" t="str">
        <f t="shared" si="3"/>
        <v>Regulación de las actividades de organismos que prestan servicios de salud</v>
      </c>
      <c r="D50" s="90">
        <f t="shared" si="3"/>
        <v>253998</v>
      </c>
      <c r="E50" s="90">
        <f t="shared" si="3"/>
        <v>246517</v>
      </c>
      <c r="F50" s="91">
        <f t="shared" ref="F50:G50" si="8">F16</f>
        <v>3.7374560643130002E-2</v>
      </c>
      <c r="G50" s="91">
        <f t="shared" si="8"/>
        <v>3.4621943911262699E-2</v>
      </c>
      <c r="H50" s="48"/>
      <c r="I50" s="48"/>
    </row>
    <row r="51" spans="2:9" ht="33" customHeight="1" x14ac:dyDescent="0.25">
      <c r="B51" s="93"/>
      <c r="C51" s="89" t="str">
        <f>+C17</f>
        <v>Actividades de centros ambulatorios del sector público (otros sector público)</v>
      </c>
      <c r="D51" s="90">
        <f t="shared" ref="D51" si="9">+D17</f>
        <v>117236</v>
      </c>
      <c r="E51" s="90">
        <f>+E17</f>
        <v>115519</v>
      </c>
      <c r="F51" s="91">
        <f t="shared" ref="F51:G51" si="10">F17</f>
        <v>1.7250702728202599E-2</v>
      </c>
      <c r="G51" s="91">
        <f t="shared" si="10"/>
        <v>1.6224002152732502E-2</v>
      </c>
      <c r="H51" s="48"/>
      <c r="I51" s="48"/>
    </row>
    <row r="52" spans="2:9" ht="33" customHeight="1" x14ac:dyDescent="0.25">
      <c r="B52" s="93"/>
      <c r="C52" s="83" t="s">
        <v>9</v>
      </c>
      <c r="D52" s="104">
        <f>+D18+D19+D20</f>
        <v>144763</v>
      </c>
      <c r="E52" s="104">
        <f>+E18+E19+E20</f>
        <v>123825</v>
      </c>
      <c r="F52" s="84">
        <f>F18+F19+F20</f>
        <v>2.1301165845327277E-2</v>
      </c>
      <c r="G52" s="84">
        <f>G18+G19+G20</f>
        <v>1.7390533735247939E-2</v>
      </c>
      <c r="H52" s="48"/>
      <c r="I52" s="48"/>
    </row>
    <row r="53" spans="2:9" ht="33" customHeight="1" x14ac:dyDescent="0.25">
      <c r="B53" s="93"/>
      <c r="C53" s="56"/>
      <c r="D53" s="108">
        <f>+D42+D43+D44+D46+D47+D48+D49+D50+D52+D51+D45</f>
        <v>6796013</v>
      </c>
      <c r="E53" s="108">
        <f t="shared" ref="E53:G53" si="11">+E42+E43+E44+E46+E47+E48+E49+E50+E52+E51+E45</f>
        <v>7120253</v>
      </c>
      <c r="F53" s="86">
        <f t="shared" si="11"/>
        <v>1.0000000000000009</v>
      </c>
      <c r="G53" s="86">
        <f t="shared" si="11"/>
        <v>0.99999999999999956</v>
      </c>
      <c r="H53" s="48"/>
      <c r="I53" s="48"/>
    </row>
    <row r="54" spans="2:9" ht="33" customHeight="1" x14ac:dyDescent="0.25">
      <c r="B54" s="94"/>
      <c r="C54" s="63"/>
      <c r="D54" s="112">
        <f>+SUM(D8:D20)</f>
        <v>6796013</v>
      </c>
      <c r="E54" s="112">
        <f>+SUM(E8:E20)</f>
        <v>7120253</v>
      </c>
      <c r="F54" s="112">
        <f>+SUM(F8:F20)</f>
        <v>1.0000000000000009</v>
      </c>
      <c r="G54" s="112">
        <f>+SUM(G8:G20)</f>
        <v>0.99999999999999956</v>
      </c>
      <c r="H54" s="48"/>
      <c r="I54" s="48"/>
    </row>
    <row r="55" spans="2:9" ht="33" customHeight="1" x14ac:dyDescent="0.25">
      <c r="B55" s="105"/>
      <c r="C55" s="48"/>
      <c r="D55" s="104">
        <f>+D53-D54</f>
        <v>0</v>
      </c>
      <c r="E55" s="104">
        <f t="shared" ref="E55:G55" si="12">+E53-E54</f>
        <v>0</v>
      </c>
      <c r="F55" s="104">
        <f t="shared" si="12"/>
        <v>0</v>
      </c>
      <c r="G55" s="104">
        <f t="shared" si="12"/>
        <v>0</v>
      </c>
      <c r="H55" s="48"/>
      <c r="I55" s="48"/>
    </row>
    <row r="56" spans="2:9" ht="33" customHeight="1" x14ac:dyDescent="0.25">
      <c r="B56" s="100"/>
      <c r="C56" s="100"/>
      <c r="D56" s="101"/>
      <c r="E56" s="101"/>
      <c r="F56" s="102"/>
      <c r="G56" s="102"/>
    </row>
    <row r="57" spans="2:9" ht="33" customHeight="1" x14ac:dyDescent="0.25">
      <c r="B57" s="100"/>
      <c r="C57" s="100"/>
      <c r="D57" s="101"/>
      <c r="E57" s="101"/>
      <c r="F57" s="102"/>
      <c r="G57" s="102"/>
    </row>
    <row r="58" spans="2:9" ht="33" customHeight="1" x14ac:dyDescent="0.25">
      <c r="B58" s="100"/>
      <c r="C58" s="100"/>
      <c r="D58" s="101"/>
      <c r="E58" s="101"/>
      <c r="F58" s="102"/>
      <c r="G58" s="102"/>
    </row>
    <row r="59" spans="2:9" ht="33" customHeight="1" x14ac:dyDescent="0.25">
      <c r="B59" s="100"/>
      <c r="C59" s="100"/>
      <c r="D59" s="101"/>
      <c r="E59" s="101"/>
      <c r="F59" s="102"/>
      <c r="G59" s="102"/>
    </row>
    <row r="60" spans="2:9" ht="33" customHeight="1" x14ac:dyDescent="0.25">
      <c r="B60" s="100"/>
      <c r="C60" s="100"/>
      <c r="D60" s="101"/>
      <c r="E60" s="101"/>
      <c r="F60" s="102"/>
      <c r="G60" s="102"/>
    </row>
    <row r="61" spans="2:9" ht="26.25" customHeight="1" x14ac:dyDescent="0.3">
      <c r="B61" s="113"/>
      <c r="C61" s="113"/>
      <c r="D61" s="113"/>
      <c r="E61" s="113"/>
      <c r="F61" s="114"/>
      <c r="G61" s="114"/>
    </row>
    <row r="62" spans="2:9" ht="33" customHeight="1" x14ac:dyDescent="0.25">
      <c r="B62" s="449" t="s">
        <v>363</v>
      </c>
      <c r="C62" s="449"/>
      <c r="D62" s="449"/>
      <c r="E62" s="449"/>
      <c r="F62" s="449"/>
      <c r="G62" s="449"/>
      <c r="H62" s="98"/>
      <c r="I62" s="98"/>
    </row>
    <row r="63" spans="2:9" ht="33" customHeight="1" x14ac:dyDescent="0.25">
      <c r="B63" s="62"/>
      <c r="C63" s="87"/>
      <c r="D63" s="88">
        <v>2019</v>
      </c>
      <c r="E63" s="88">
        <v>2021</v>
      </c>
      <c r="F63" s="88">
        <f>+D24</f>
        <v>2019</v>
      </c>
      <c r="G63" s="88">
        <f>+E24</f>
        <v>2021</v>
      </c>
      <c r="H63" s="85"/>
      <c r="I63" s="63"/>
    </row>
    <row r="64" spans="2:9" ht="33" customHeight="1" x14ac:dyDescent="0.25">
      <c r="B64" s="62"/>
      <c r="C64" s="89" t="str">
        <f t="shared" ref="C64:G66" si="13">+C25</f>
        <v>Actividades de hospitales privados</v>
      </c>
      <c r="D64" s="90">
        <f t="shared" si="13"/>
        <v>692338</v>
      </c>
      <c r="E64" s="90">
        <f t="shared" si="13"/>
        <v>711922</v>
      </c>
      <c r="F64" s="91">
        <f t="shared" si="13"/>
        <v>0.167872153567797</v>
      </c>
      <c r="G64" s="91">
        <f t="shared" si="13"/>
        <v>0.183436497607463</v>
      </c>
      <c r="H64" s="85"/>
      <c r="I64" s="63"/>
    </row>
    <row r="65" spans="2:9" ht="33" customHeight="1" x14ac:dyDescent="0.25">
      <c r="B65" s="62"/>
      <c r="C65" s="89" t="str">
        <f t="shared" si="13"/>
        <v>Actividades de hospitales públicos (MSP)</v>
      </c>
      <c r="D65" s="90">
        <f t="shared" si="13"/>
        <v>808133</v>
      </c>
      <c r="E65" s="90">
        <f t="shared" si="13"/>
        <v>662735</v>
      </c>
      <c r="F65" s="91">
        <f t="shared" si="13"/>
        <v>0.195949127563711</v>
      </c>
      <c r="G65" s="91">
        <f t="shared" si="13"/>
        <v>0.170762790364509</v>
      </c>
      <c r="H65" s="85"/>
      <c r="I65" s="63"/>
    </row>
    <row r="66" spans="2:9" ht="33" customHeight="1" x14ac:dyDescent="0.25">
      <c r="B66" s="62"/>
      <c r="C66" s="89" t="str">
        <f t="shared" si="13"/>
        <v>Actividades de hospitales públicos (IESS)</v>
      </c>
      <c r="D66" s="90">
        <f t="shared" si="13"/>
        <v>776331</v>
      </c>
      <c r="E66" s="90">
        <f t="shared" si="13"/>
        <v>625706</v>
      </c>
      <c r="F66" s="91">
        <f t="shared" si="13"/>
        <v>0.188238052586224</v>
      </c>
      <c r="G66" s="91">
        <f t="shared" si="13"/>
        <v>0.161221759085933</v>
      </c>
      <c r="H66" s="85"/>
      <c r="I66" s="63"/>
    </row>
    <row r="67" spans="2:9" ht="33" customHeight="1" x14ac:dyDescent="0.25">
      <c r="B67" s="62"/>
      <c r="C67" s="89" t="str">
        <f t="shared" ref="C67:G72" si="14">+C28</f>
        <v>Actividades de centros ambulatorios del sector público (MSP)</v>
      </c>
      <c r="D67" s="90">
        <f t="shared" si="14"/>
        <v>559184</v>
      </c>
      <c r="E67" s="90">
        <f t="shared" si="14"/>
        <v>554458</v>
      </c>
      <c r="F67" s="91">
        <f t="shared" si="14"/>
        <v>0.135586118804189</v>
      </c>
      <c r="G67" s="91">
        <f t="shared" si="14"/>
        <v>0.14286373168751501</v>
      </c>
      <c r="H67" s="85"/>
      <c r="I67" s="63"/>
    </row>
    <row r="68" spans="2:9" ht="33" customHeight="1" x14ac:dyDescent="0.25">
      <c r="B68" s="62"/>
      <c r="C68" s="89" t="str">
        <f t="shared" si="14"/>
        <v>Actividades de centros ambulatorios del sector privado</v>
      </c>
      <c r="D68" s="90">
        <f t="shared" si="14"/>
        <v>518381</v>
      </c>
      <c r="E68" s="90">
        <f t="shared" si="14"/>
        <v>506739</v>
      </c>
      <c r="F68" s="91">
        <f t="shared" si="14"/>
        <v>0.12569255889266201</v>
      </c>
      <c r="G68" s="91">
        <f t="shared" si="14"/>
        <v>0.130568274840654</v>
      </c>
      <c r="H68" s="85"/>
      <c r="I68" s="63"/>
    </row>
    <row r="69" spans="2:9" ht="33" customHeight="1" x14ac:dyDescent="0.25">
      <c r="B69" s="62"/>
      <c r="C69" s="89" t="str">
        <f t="shared" si="14"/>
        <v>Otras actividades relacionadas con la salud humana privados</v>
      </c>
      <c r="D69" s="90">
        <f t="shared" si="14"/>
        <v>244243</v>
      </c>
      <c r="E69" s="90">
        <f t="shared" si="14"/>
        <v>334364</v>
      </c>
      <c r="F69" s="91">
        <f t="shared" si="14"/>
        <v>5.9221938422937E-2</v>
      </c>
      <c r="G69" s="91">
        <f t="shared" si="14"/>
        <v>8.6153484631773997E-2</v>
      </c>
      <c r="H69" s="85"/>
      <c r="I69" s="63"/>
    </row>
    <row r="70" spans="2:9" ht="33" customHeight="1" x14ac:dyDescent="0.25">
      <c r="B70" s="62"/>
      <c r="C70" s="89" t="str">
        <f t="shared" si="14"/>
        <v>Actividades de centros ambulatorios del sector público (IESS)</v>
      </c>
      <c r="D70" s="90">
        <f t="shared" si="14"/>
        <v>191211</v>
      </c>
      <c r="E70" s="90">
        <f t="shared" si="14"/>
        <v>186328</v>
      </c>
      <c r="F70" s="91">
        <f t="shared" si="14"/>
        <v>4.6363195947430297E-2</v>
      </c>
      <c r="G70" s="91">
        <f t="shared" si="14"/>
        <v>4.8009972618072501E-2</v>
      </c>
      <c r="H70" s="85"/>
      <c r="I70" s="63"/>
    </row>
    <row r="71" spans="2:9" ht="33" customHeight="1" x14ac:dyDescent="0.25">
      <c r="B71" s="62"/>
      <c r="C71" s="89" t="str">
        <f t="shared" si="14"/>
        <v>Regulación de las actividades de organismos que prestan servicios de salud</v>
      </c>
      <c r="D71" s="90">
        <f t="shared" si="14"/>
        <v>177617</v>
      </c>
      <c r="E71" s="90">
        <f t="shared" si="14"/>
        <v>163845</v>
      </c>
      <c r="F71" s="91">
        <f t="shared" si="14"/>
        <v>4.30670399432811E-2</v>
      </c>
      <c r="G71" s="91">
        <f t="shared" si="14"/>
        <v>4.2216918356919403E-2</v>
      </c>
      <c r="H71" s="85"/>
      <c r="I71" s="63"/>
    </row>
    <row r="72" spans="2:9" ht="33" customHeight="1" x14ac:dyDescent="0.25">
      <c r="B72" s="62"/>
      <c r="C72" s="89" t="str">
        <f t="shared" si="14"/>
        <v>Actividades de centros ambulatorios del sector público (otros sector público)</v>
      </c>
      <c r="D72" s="90">
        <f t="shared" si="14"/>
        <v>60432</v>
      </c>
      <c r="E72" s="90">
        <f t="shared" si="14"/>
        <v>56103</v>
      </c>
      <c r="F72" s="91">
        <f t="shared" si="14"/>
        <v>1.4653030722579299E-2</v>
      </c>
      <c r="G72" s="91">
        <f t="shared" si="14"/>
        <v>1.44557097902179E-2</v>
      </c>
      <c r="H72" s="85"/>
      <c r="I72" s="63"/>
    </row>
    <row r="73" spans="2:9" ht="33" customHeight="1" x14ac:dyDescent="0.25">
      <c r="B73" s="62"/>
      <c r="C73" s="92" t="str">
        <f>+C36</f>
        <v>Actividades de salud pública, vacunación COVID</v>
      </c>
      <c r="D73" s="104">
        <f>+D36</f>
        <v>0</v>
      </c>
      <c r="E73" s="104">
        <f t="shared" ref="E73:G73" si="15">+E36</f>
        <v>0</v>
      </c>
      <c r="F73" s="91">
        <f t="shared" si="15"/>
        <v>0</v>
      </c>
      <c r="G73" s="91">
        <f t="shared" si="15"/>
        <v>0</v>
      </c>
      <c r="H73" s="85"/>
      <c r="I73" s="63"/>
    </row>
    <row r="74" spans="2:9" ht="33" customHeight="1" x14ac:dyDescent="0.25">
      <c r="B74" s="62"/>
      <c r="C74" s="83" t="s">
        <v>9</v>
      </c>
      <c r="D74" s="104">
        <f>+D35+D34+D37</f>
        <v>96328</v>
      </c>
      <c r="E74" s="104">
        <f>+E35+E34+E37</f>
        <v>78827</v>
      </c>
      <c r="F74" s="84">
        <f>+F35+F34+F37</f>
        <v>2.3356783549189471E-2</v>
      </c>
      <c r="G74" s="84">
        <f>+G35+G34+G37</f>
        <v>2.0310861016942138E-2</v>
      </c>
      <c r="H74" s="85"/>
      <c r="I74" s="63"/>
    </row>
    <row r="75" spans="2:9" ht="33" customHeight="1" x14ac:dyDescent="0.25">
      <c r="B75" s="62"/>
      <c r="C75" s="56"/>
      <c r="D75" s="108">
        <f>+D64+D65+D67+D68+D69+D70+D71+D72+D74+D73+D66</f>
        <v>4124198</v>
      </c>
      <c r="E75" s="108">
        <f t="shared" ref="E75:G75" si="16">+E64+E65+E67+E68+E69+E70+E71+E72+E74+E73+E66</f>
        <v>3881027</v>
      </c>
      <c r="F75" s="86">
        <f t="shared" si="16"/>
        <v>1.0000000000000002</v>
      </c>
      <c r="G75" s="86">
        <f t="shared" si="16"/>
        <v>1</v>
      </c>
      <c r="H75" s="85"/>
      <c r="I75" s="63"/>
    </row>
    <row r="76" spans="2:9" ht="33" customHeight="1" x14ac:dyDescent="0.25">
      <c r="B76" s="62"/>
      <c r="C76" s="85"/>
      <c r="D76" s="108">
        <f>+SUM(D25:D37)</f>
        <v>4124198</v>
      </c>
      <c r="E76" s="108">
        <f>+SUM(E25:E37)</f>
        <v>3881027</v>
      </c>
      <c r="F76" s="108">
        <f>+SUM(F25:F37)</f>
        <v>1</v>
      </c>
      <c r="G76" s="108">
        <f>+SUM(G25:G37)</f>
        <v>1</v>
      </c>
      <c r="H76" s="87"/>
      <c r="I76" s="63"/>
    </row>
    <row r="77" spans="2:9" ht="33" customHeight="1" x14ac:dyDescent="0.25">
      <c r="B77" s="103"/>
      <c r="C77" s="48"/>
      <c r="D77" s="104">
        <f>+D75-D76</f>
        <v>0</v>
      </c>
      <c r="E77" s="104">
        <f t="shared" ref="E77:G77" si="17">+E75-E76</f>
        <v>0</v>
      </c>
      <c r="F77" s="104">
        <f t="shared" si="17"/>
        <v>0</v>
      </c>
      <c r="G77" s="104">
        <f t="shared" si="17"/>
        <v>0</v>
      </c>
      <c r="H77" s="99"/>
      <c r="I77" s="18"/>
    </row>
    <row r="78" spans="2:9" ht="33" customHeight="1" x14ac:dyDescent="0.25">
      <c r="B78" s="65"/>
      <c r="C78" s="48"/>
      <c r="D78" s="48"/>
      <c r="E78" s="48"/>
      <c r="F78" s="48"/>
      <c r="G78" s="48"/>
      <c r="H78" s="99"/>
      <c r="I78" s="18"/>
    </row>
    <row r="79" spans="2:9" ht="33" customHeight="1" x14ac:dyDescent="0.25">
      <c r="B79" s="45"/>
      <c r="C79" s="48"/>
      <c r="D79" s="48"/>
      <c r="E79" s="48"/>
      <c r="F79" s="48"/>
      <c r="G79" s="48"/>
      <c r="H79" s="99"/>
      <c r="I79" s="18"/>
    </row>
    <row r="80" spans="2:9" ht="33" customHeight="1" x14ac:dyDescent="0.25">
      <c r="B80" s="45"/>
      <c r="C80" s="63"/>
      <c r="D80" s="109">
        <f>+D75-D76</f>
        <v>0</v>
      </c>
      <c r="E80" s="109">
        <f>+E75-E76</f>
        <v>0</v>
      </c>
      <c r="F80" s="109">
        <f>+F75-F76</f>
        <v>0</v>
      </c>
      <c r="G80" s="109">
        <f>+G75-G76</f>
        <v>0</v>
      </c>
      <c r="H80" s="46"/>
      <c r="I80" s="18"/>
    </row>
    <row r="81" spans="2:9" ht="33" customHeight="1" x14ac:dyDescent="0.25">
      <c r="B81" s="17"/>
      <c r="C81" s="63"/>
      <c r="D81" s="63"/>
      <c r="E81" s="63"/>
      <c r="F81" s="63"/>
      <c r="G81" s="63"/>
      <c r="H81" s="18"/>
      <c r="I81" s="18"/>
    </row>
    <row r="82" spans="2:9" ht="33" customHeight="1" x14ac:dyDescent="0.25">
      <c r="B82" s="17"/>
      <c r="C82" s="18"/>
      <c r="D82" s="18"/>
      <c r="E82" s="18"/>
      <c r="F82" s="18"/>
      <c r="G82" s="18"/>
      <c r="H82" s="18"/>
      <c r="I82" s="18"/>
    </row>
    <row r="83" spans="2:9" x14ac:dyDescent="0.25">
      <c r="B83" s="451" t="s">
        <v>84</v>
      </c>
      <c r="C83" s="451"/>
      <c r="D83" s="451"/>
      <c r="E83" s="451"/>
      <c r="F83" s="18"/>
      <c r="G83" s="18"/>
      <c r="H83" s="18"/>
      <c r="I83" s="18"/>
    </row>
    <row r="84" spans="2:9" ht="24.75" customHeight="1" x14ac:dyDescent="0.25">
      <c r="B84" s="451"/>
      <c r="C84" s="451"/>
      <c r="D84" s="451"/>
      <c r="E84" s="451"/>
      <c r="F84" s="18"/>
      <c r="G84" s="18"/>
      <c r="H84" s="18"/>
      <c r="I84" s="18"/>
    </row>
    <row r="85" spans="2:9" ht="15.75" customHeight="1" x14ac:dyDescent="0.3">
      <c r="B85" s="106" t="s">
        <v>205</v>
      </c>
      <c r="C85" s="18"/>
      <c r="D85" s="18"/>
      <c r="E85" s="18"/>
      <c r="F85" s="18"/>
      <c r="G85" s="18"/>
      <c r="H85" s="18"/>
      <c r="I85" s="18"/>
    </row>
    <row r="86" spans="2:9" x14ac:dyDescent="0.25">
      <c r="B86" s="19" t="s">
        <v>15</v>
      </c>
      <c r="C86" s="18"/>
      <c r="D86" s="18"/>
      <c r="E86" s="18"/>
      <c r="F86" s="18"/>
      <c r="G86" s="18"/>
      <c r="H86" s="18"/>
      <c r="I86" s="18"/>
    </row>
    <row r="87" spans="2:9" ht="33" customHeight="1" x14ac:dyDescent="0.25">
      <c r="B87" s="17"/>
      <c r="C87" s="18"/>
      <c r="D87" s="18"/>
      <c r="E87" s="18"/>
      <c r="F87" s="18"/>
      <c r="G87" s="18"/>
      <c r="H87" s="18"/>
      <c r="I87" s="18"/>
    </row>
    <row r="88" spans="2:9" ht="26.25" customHeight="1" x14ac:dyDescent="0.25">
      <c r="C88" s="18"/>
      <c r="D88" s="18"/>
      <c r="E88" s="18"/>
      <c r="F88" s="18"/>
      <c r="G88" s="18"/>
      <c r="H88" s="18"/>
      <c r="I88" s="18"/>
    </row>
    <row r="89" spans="2:9" ht="18" customHeight="1" x14ac:dyDescent="0.25">
      <c r="C89" s="18"/>
      <c r="D89" s="18"/>
      <c r="E89" s="18"/>
      <c r="F89" s="18"/>
      <c r="G89" s="18"/>
      <c r="H89" s="18"/>
      <c r="I89" s="18"/>
    </row>
    <row r="90" spans="2:9" ht="15" customHeight="1" x14ac:dyDescent="0.25">
      <c r="B90" s="107"/>
      <c r="C90" s="18"/>
      <c r="D90" s="18"/>
      <c r="E90" s="18"/>
      <c r="F90" s="18"/>
      <c r="G90" s="18"/>
      <c r="H90" s="18"/>
      <c r="I90" s="18"/>
    </row>
  </sheetData>
  <mergeCells count="7">
    <mergeCell ref="B3:G3"/>
    <mergeCell ref="B4:G4"/>
    <mergeCell ref="B83:E84"/>
    <mergeCell ref="B38:C38"/>
    <mergeCell ref="B21:C21"/>
    <mergeCell ref="B62:G62"/>
    <mergeCell ref="B40:G40"/>
  </mergeCells>
  <conditionalFormatting sqref="D80:G80">
    <cfRule type="cellIs" dxfId="26" priority="3" operator="notEqual">
      <formula>0</formula>
    </cfRule>
  </conditionalFormatting>
  <conditionalFormatting sqref="D77:G77">
    <cfRule type="cellIs" dxfId="25" priority="2" operator="notEqual">
      <formula>0</formula>
    </cfRule>
  </conditionalFormatting>
  <conditionalFormatting sqref="D55:G55">
    <cfRule type="cellIs" dxfId="24" priority="1" operator="notEqual">
      <formula>0</formula>
    </cfRule>
  </conditionalFormatting>
  <hyperlinks>
    <hyperlink ref="B2" location="Indice!A1" display="Índice"/>
    <hyperlink ref="G2" location="'1.1.5'!A1" display="Siguiente"/>
    <hyperlink ref="F2" location="'1.1.3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6"/>
  <sheetViews>
    <sheetView showGridLines="0" zoomScale="70" zoomScaleNormal="70" zoomScaleSheetLayoutView="85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15.7109375" customWidth="1"/>
    <col min="3" max="3" width="83.7109375" customWidth="1"/>
    <col min="4" max="7" width="15.85546875" customWidth="1"/>
    <col min="8" max="15" width="15.7109375" customWidth="1"/>
    <col min="16" max="16" width="16" customWidth="1"/>
  </cols>
  <sheetData>
    <row r="1" spans="2:16" ht="78" customHeight="1" x14ac:dyDescent="0.25"/>
    <row r="2" spans="2:16" ht="33" customHeight="1" x14ac:dyDescent="0.25">
      <c r="B2" s="52" t="s">
        <v>3</v>
      </c>
      <c r="F2" s="39" t="s">
        <v>279</v>
      </c>
      <c r="G2" s="39" t="s">
        <v>280</v>
      </c>
    </row>
    <row r="3" spans="2:16" ht="33" customHeight="1" x14ac:dyDescent="0.25">
      <c r="B3" s="448" t="s">
        <v>96</v>
      </c>
      <c r="C3" s="448"/>
      <c r="D3" s="448"/>
      <c r="E3" s="448"/>
      <c r="F3" s="448"/>
      <c r="G3" s="448"/>
    </row>
    <row r="4" spans="2:16" ht="33" customHeight="1" x14ac:dyDescent="0.25">
      <c r="B4" s="450" t="s">
        <v>249</v>
      </c>
      <c r="C4" s="450"/>
      <c r="D4" s="450"/>
      <c r="E4" s="450"/>
      <c r="F4" s="450"/>
      <c r="G4" s="450"/>
      <c r="I4" s="111"/>
    </row>
    <row r="5" spans="2:16" ht="33" customHeight="1" x14ac:dyDescent="0.25"/>
    <row r="6" spans="2:16" ht="33" customHeight="1" x14ac:dyDescent="0.25">
      <c r="B6" s="21" t="s">
        <v>5</v>
      </c>
      <c r="C6" s="22"/>
      <c r="D6" s="22"/>
      <c r="E6" s="22"/>
      <c r="F6" s="22"/>
      <c r="G6" s="22"/>
    </row>
    <row r="7" spans="2:16" ht="33" customHeight="1" x14ac:dyDescent="0.25">
      <c r="B7" s="32" t="s">
        <v>10</v>
      </c>
      <c r="C7" s="32" t="s">
        <v>11</v>
      </c>
      <c r="D7" s="32">
        <v>2019</v>
      </c>
      <c r="E7" s="32">
        <v>2021</v>
      </c>
      <c r="F7" s="32" t="s">
        <v>238</v>
      </c>
      <c r="G7" s="32" t="s">
        <v>207</v>
      </c>
    </row>
    <row r="8" spans="2:16" ht="33" customHeight="1" x14ac:dyDescent="0.25">
      <c r="B8" s="124" t="s">
        <v>449</v>
      </c>
      <c r="C8" s="125" t="s">
        <v>450</v>
      </c>
      <c r="D8" s="126">
        <v>659398</v>
      </c>
      <c r="E8" s="126">
        <v>700171</v>
      </c>
      <c r="F8" s="95">
        <v>0.33304056248368002</v>
      </c>
      <c r="G8" s="95">
        <v>0.41385178267448502</v>
      </c>
    </row>
    <row r="9" spans="2:16" ht="33" customHeight="1" x14ac:dyDescent="0.25">
      <c r="B9" s="124" t="s">
        <v>451</v>
      </c>
      <c r="C9" s="125" t="s">
        <v>452</v>
      </c>
      <c r="D9" s="126">
        <v>420746</v>
      </c>
      <c r="E9" s="126">
        <v>489841</v>
      </c>
      <c r="F9" s="95">
        <v>0.21250517062951099</v>
      </c>
      <c r="G9" s="95">
        <v>0.28953151598259902</v>
      </c>
    </row>
    <row r="10" spans="2:16" ht="33" customHeight="1" x14ac:dyDescent="0.25">
      <c r="B10" s="124" t="s">
        <v>453</v>
      </c>
      <c r="C10" s="125" t="s">
        <v>454</v>
      </c>
      <c r="D10" s="126">
        <v>232400</v>
      </c>
      <c r="E10" s="126">
        <v>207083</v>
      </c>
      <c r="F10" s="95">
        <v>0.117377709245717</v>
      </c>
      <c r="G10" s="95">
        <v>0.122401054473236</v>
      </c>
    </row>
    <row r="11" spans="2:16" ht="33" customHeight="1" x14ac:dyDescent="0.25">
      <c r="B11" s="124" t="s">
        <v>455</v>
      </c>
      <c r="C11" s="125" t="s">
        <v>456</v>
      </c>
      <c r="D11" s="126">
        <v>269541</v>
      </c>
      <c r="E11" s="126">
        <v>124183</v>
      </c>
      <c r="F11" s="95">
        <v>0.13613642481841601</v>
      </c>
      <c r="G11" s="95">
        <v>7.3401149044826905E-2</v>
      </c>
    </row>
    <row r="12" spans="2:16" ht="33" customHeight="1" x14ac:dyDescent="0.25">
      <c r="B12" s="124" t="s">
        <v>457</v>
      </c>
      <c r="C12" s="125" t="s">
        <v>458</v>
      </c>
      <c r="D12" s="126">
        <v>96540</v>
      </c>
      <c r="E12" s="126">
        <v>96274</v>
      </c>
      <c r="F12" s="95">
        <v>4.8759225690970402E-2</v>
      </c>
      <c r="G12" s="95">
        <v>5.6904908265556997E-2</v>
      </c>
    </row>
    <row r="13" spans="2:16" ht="33" customHeight="1" x14ac:dyDescent="0.25">
      <c r="B13" s="124" t="s">
        <v>459</v>
      </c>
      <c r="C13" s="128" t="s">
        <v>460</v>
      </c>
      <c r="D13" s="126">
        <v>270840</v>
      </c>
      <c r="E13" s="126">
        <v>48059</v>
      </c>
      <c r="F13" s="95">
        <v>0.13679250762525799</v>
      </c>
      <c r="G13" s="95">
        <v>2.8406350482315101E-2</v>
      </c>
    </row>
    <row r="14" spans="2:16" ht="33.75" customHeight="1" x14ac:dyDescent="0.25">
      <c r="B14" s="116" t="s">
        <v>461</v>
      </c>
      <c r="C14" s="130" t="s">
        <v>462</v>
      </c>
      <c r="D14" s="126">
        <v>30468</v>
      </c>
      <c r="E14" s="126">
        <v>26229</v>
      </c>
      <c r="F14" s="95">
        <v>1.53883995064479E-2</v>
      </c>
      <c r="G14" s="95">
        <v>1.55032390769813E-2</v>
      </c>
      <c r="H14" s="33"/>
      <c r="I14" s="33"/>
      <c r="J14" s="33"/>
      <c r="K14" s="33"/>
      <c r="L14" s="33"/>
      <c r="M14" s="33"/>
      <c r="N14" s="33"/>
      <c r="O14" s="33"/>
      <c r="P14" s="33"/>
    </row>
    <row r="15" spans="2:16" ht="33" customHeight="1" x14ac:dyDescent="0.25">
      <c r="B15" s="455" t="s">
        <v>448</v>
      </c>
      <c r="C15" s="455"/>
      <c r="D15" s="123">
        <v>1979933</v>
      </c>
      <c r="E15" s="123">
        <v>1691840</v>
      </c>
      <c r="F15" s="115">
        <v>1</v>
      </c>
      <c r="G15" s="115">
        <v>1</v>
      </c>
    </row>
    <row r="16" spans="2:16" ht="33" customHeight="1" x14ac:dyDescent="0.25">
      <c r="B16" s="131"/>
      <c r="C16" s="131"/>
      <c r="D16" s="101"/>
      <c r="E16" s="101"/>
      <c r="F16" s="102"/>
      <c r="G16" s="102"/>
    </row>
    <row r="17" spans="2:9" ht="34.5" customHeight="1" x14ac:dyDescent="0.3">
      <c r="B17" s="21" t="s">
        <v>1</v>
      </c>
      <c r="C17" s="22"/>
      <c r="D17" s="129"/>
      <c r="E17" s="129"/>
      <c r="F17" s="22"/>
      <c r="G17" s="22"/>
    </row>
    <row r="18" spans="2:9" ht="30" customHeight="1" x14ac:dyDescent="0.25">
      <c r="B18" s="32" t="s">
        <v>10</v>
      </c>
      <c r="C18" s="32" t="s">
        <v>11</v>
      </c>
      <c r="D18" s="32">
        <v>2019</v>
      </c>
      <c r="E18" s="32">
        <v>2021</v>
      </c>
      <c r="F18" s="32" t="s">
        <v>238</v>
      </c>
      <c r="G18" s="32" t="s">
        <v>207</v>
      </c>
    </row>
    <row r="19" spans="2:9" ht="33" customHeight="1" x14ac:dyDescent="0.25">
      <c r="B19" s="124" t="s">
        <v>449</v>
      </c>
      <c r="C19" s="125" t="s">
        <v>450</v>
      </c>
      <c r="D19" s="126">
        <v>611204</v>
      </c>
      <c r="E19" s="126">
        <v>610542</v>
      </c>
      <c r="F19" s="95">
        <v>0.37280379925573898</v>
      </c>
      <c r="G19" s="95">
        <v>0.434862071667177</v>
      </c>
    </row>
    <row r="20" spans="2:9" ht="33" customHeight="1" x14ac:dyDescent="0.25">
      <c r="B20" s="124" t="s">
        <v>451</v>
      </c>
      <c r="C20" s="125" t="s">
        <v>452</v>
      </c>
      <c r="D20" s="126">
        <v>366396</v>
      </c>
      <c r="E20" s="126">
        <v>417070</v>
      </c>
      <c r="F20" s="95">
        <v>0.22348319191645599</v>
      </c>
      <c r="G20" s="95">
        <v>0.29706052037407699</v>
      </c>
    </row>
    <row r="21" spans="2:9" ht="33" customHeight="1" x14ac:dyDescent="0.25">
      <c r="B21" s="124" t="s">
        <v>453</v>
      </c>
      <c r="C21" s="125" t="s">
        <v>454</v>
      </c>
      <c r="D21" s="126">
        <v>189548</v>
      </c>
      <c r="E21" s="126">
        <v>161719</v>
      </c>
      <c r="F21" s="95">
        <v>0.115614777621427</v>
      </c>
      <c r="G21" s="95">
        <v>0.115185293342545</v>
      </c>
    </row>
    <row r="22" spans="2:9" ht="33" customHeight="1" x14ac:dyDescent="0.25">
      <c r="B22" s="124" t="s">
        <v>455</v>
      </c>
      <c r="C22" s="125" t="s">
        <v>456</v>
      </c>
      <c r="D22" s="126">
        <v>179676</v>
      </c>
      <c r="E22" s="126">
        <v>83745</v>
      </c>
      <c r="F22" s="95">
        <v>0.109593352522356</v>
      </c>
      <c r="G22" s="95">
        <v>5.9647860739748898E-2</v>
      </c>
    </row>
    <row r="23" spans="2:9" ht="33" customHeight="1" x14ac:dyDescent="0.25">
      <c r="B23" s="124" t="s">
        <v>457</v>
      </c>
      <c r="C23" s="125" t="s">
        <v>458</v>
      </c>
      <c r="D23" s="126">
        <v>78739</v>
      </c>
      <c r="E23" s="126">
        <v>75184</v>
      </c>
      <c r="F23" s="95">
        <v>4.8026842673800599E-2</v>
      </c>
      <c r="G23" s="95">
        <v>5.3550238961816002E-2</v>
      </c>
    </row>
    <row r="24" spans="2:9" ht="33" customHeight="1" x14ac:dyDescent="0.25">
      <c r="B24" s="124" t="s">
        <v>459</v>
      </c>
      <c r="C24" s="128" t="s">
        <v>460</v>
      </c>
      <c r="D24" s="126">
        <v>186916</v>
      </c>
      <c r="E24" s="126">
        <v>32783</v>
      </c>
      <c r="F24" s="95">
        <v>0.114009389568271</v>
      </c>
      <c r="G24" s="95">
        <v>2.3349881409411698E-2</v>
      </c>
    </row>
    <row r="25" spans="2:9" ht="33" customHeight="1" x14ac:dyDescent="0.25">
      <c r="B25" s="116" t="s">
        <v>461</v>
      </c>
      <c r="C25" s="130" t="s">
        <v>462</v>
      </c>
      <c r="D25" s="126">
        <v>27000</v>
      </c>
      <c r="E25" s="126">
        <v>22947</v>
      </c>
      <c r="F25" s="95">
        <v>1.6468646441948901E-2</v>
      </c>
      <c r="G25" s="95">
        <v>1.6344133505224401E-2</v>
      </c>
    </row>
    <row r="26" spans="2:9" ht="33" customHeight="1" x14ac:dyDescent="0.25">
      <c r="B26" s="453" t="s">
        <v>448</v>
      </c>
      <c r="C26" s="454"/>
      <c r="D26" s="122">
        <v>1639479</v>
      </c>
      <c r="E26" s="123">
        <v>1403990</v>
      </c>
      <c r="F26" s="115">
        <v>1</v>
      </c>
      <c r="G26" s="115">
        <v>1</v>
      </c>
      <c r="H26" s="18"/>
      <c r="I26" s="18"/>
    </row>
    <row r="27" spans="2:9" ht="33" customHeight="1" x14ac:dyDescent="0.25">
      <c r="B27" s="131"/>
      <c r="C27" s="131"/>
      <c r="D27" s="101"/>
      <c r="E27" s="101"/>
      <c r="F27" s="102"/>
      <c r="G27" s="102"/>
      <c r="H27" s="18"/>
      <c r="I27" s="18"/>
    </row>
    <row r="28" spans="2:9" ht="33" customHeight="1" x14ac:dyDescent="0.25">
      <c r="B28" s="456" t="s">
        <v>321</v>
      </c>
      <c r="C28" s="456"/>
      <c r="D28" s="456"/>
      <c r="E28" s="456"/>
      <c r="F28" s="456"/>
      <c r="G28" s="456"/>
      <c r="H28" s="25"/>
      <c r="I28" s="18"/>
    </row>
    <row r="29" spans="2:9" ht="33" customHeight="1" x14ac:dyDescent="0.25">
      <c r="B29" s="132"/>
      <c r="C29" s="132"/>
      <c r="D29" s="133"/>
      <c r="E29" s="133"/>
      <c r="F29" s="134"/>
      <c r="G29" s="134"/>
      <c r="H29" s="18"/>
      <c r="I29" s="18"/>
    </row>
    <row r="30" spans="2:9" ht="33" customHeight="1" x14ac:dyDescent="0.25">
      <c r="B30" s="132"/>
      <c r="C30" s="132"/>
      <c r="D30" s="133"/>
      <c r="E30" s="133"/>
      <c r="F30" s="134"/>
      <c r="G30" s="134"/>
      <c r="H30" s="18"/>
      <c r="I30" s="18"/>
    </row>
    <row r="31" spans="2:9" ht="33" customHeight="1" x14ac:dyDescent="0.25">
      <c r="B31" s="132"/>
      <c r="C31" s="132"/>
      <c r="D31" s="133"/>
      <c r="E31" s="133"/>
      <c r="F31" s="134"/>
      <c r="G31" s="134"/>
      <c r="H31" s="18"/>
      <c r="I31" s="18"/>
    </row>
    <row r="32" spans="2:9" ht="33" customHeight="1" x14ac:dyDescent="0.25">
      <c r="B32" s="132"/>
      <c r="C32" s="132"/>
      <c r="D32" s="133"/>
      <c r="E32" s="133"/>
      <c r="F32" s="134"/>
      <c r="G32" s="134"/>
      <c r="H32" s="18"/>
      <c r="I32" s="18"/>
    </row>
    <row r="33" spans="2:9" ht="33" customHeight="1" x14ac:dyDescent="0.25">
      <c r="B33" s="132"/>
      <c r="C33" s="132"/>
      <c r="D33" s="133"/>
      <c r="E33" s="133"/>
      <c r="F33" s="134"/>
      <c r="G33" s="134"/>
      <c r="H33" s="18"/>
      <c r="I33" s="18"/>
    </row>
    <row r="34" spans="2:9" ht="33" customHeight="1" x14ac:dyDescent="0.25">
      <c r="B34" s="132"/>
      <c r="C34" s="132"/>
      <c r="D34" s="133"/>
      <c r="E34" s="133"/>
      <c r="F34" s="134"/>
      <c r="G34" s="134"/>
      <c r="H34" s="18"/>
      <c r="I34" s="18"/>
    </row>
    <row r="35" spans="2:9" ht="33" customHeight="1" x14ac:dyDescent="0.25">
      <c r="B35" s="132"/>
      <c r="C35" s="132"/>
      <c r="D35" s="133"/>
      <c r="E35" s="133"/>
      <c r="F35" s="134"/>
      <c r="G35" s="134"/>
      <c r="H35" s="18"/>
      <c r="I35" s="18"/>
    </row>
    <row r="36" spans="2:9" ht="33" customHeight="1" x14ac:dyDescent="0.25">
      <c r="B36" s="132"/>
      <c r="C36" s="132"/>
      <c r="D36" s="133"/>
      <c r="E36" s="133"/>
      <c r="F36" s="134"/>
      <c r="G36" s="134"/>
      <c r="H36" s="18"/>
      <c r="I36" s="18"/>
    </row>
    <row r="37" spans="2:9" ht="33" customHeight="1" x14ac:dyDescent="0.25">
      <c r="B37" s="132"/>
      <c r="C37" s="132"/>
      <c r="D37" s="133"/>
      <c r="E37" s="133"/>
      <c r="F37" s="134"/>
      <c r="G37" s="134"/>
      <c r="H37" s="18"/>
      <c r="I37" s="18"/>
    </row>
    <row r="38" spans="2:9" ht="33" customHeight="1" x14ac:dyDescent="0.25">
      <c r="B38" s="132"/>
      <c r="C38" s="132"/>
      <c r="D38" s="133"/>
      <c r="E38" s="133"/>
      <c r="F38" s="134"/>
      <c r="G38" s="134"/>
      <c r="H38" s="18"/>
      <c r="I38" s="18"/>
    </row>
    <row r="39" spans="2:9" ht="33" customHeight="1" x14ac:dyDescent="0.25">
      <c r="B39" s="132"/>
      <c r="C39" s="132"/>
      <c r="D39" s="133"/>
      <c r="E39" s="133"/>
      <c r="F39" s="134"/>
      <c r="G39" s="134"/>
      <c r="H39" s="18"/>
      <c r="I39" s="18"/>
    </row>
    <row r="40" spans="2:9" ht="33" customHeight="1" x14ac:dyDescent="0.25">
      <c r="B40" s="132"/>
      <c r="C40" s="132"/>
      <c r="D40" s="133"/>
      <c r="E40" s="133"/>
      <c r="F40" s="134"/>
      <c r="G40" s="134"/>
      <c r="H40" s="18"/>
      <c r="I40" s="18"/>
    </row>
    <row r="41" spans="2:9" ht="33" customHeight="1" x14ac:dyDescent="0.25">
      <c r="B41" s="132"/>
      <c r="C41" s="132"/>
      <c r="D41" s="133"/>
      <c r="E41" s="133"/>
      <c r="F41" s="134"/>
      <c r="G41" s="134"/>
      <c r="H41" s="18"/>
      <c r="I41" s="18"/>
    </row>
    <row r="42" spans="2:9" ht="33" customHeight="1" x14ac:dyDescent="0.25">
      <c r="B42" s="132"/>
      <c r="C42" s="132"/>
      <c r="D42" s="133"/>
      <c r="E42" s="133"/>
      <c r="F42" s="134"/>
      <c r="G42" s="134"/>
      <c r="H42" s="18"/>
      <c r="I42" s="18"/>
    </row>
    <row r="43" spans="2:9" ht="33" customHeight="1" x14ac:dyDescent="0.25">
      <c r="B43" s="132"/>
      <c r="C43" s="132"/>
      <c r="D43" s="133"/>
      <c r="E43" s="133"/>
      <c r="F43" s="134"/>
      <c r="G43" s="134"/>
      <c r="H43" s="18"/>
      <c r="I43" s="18"/>
    </row>
    <row r="44" spans="2:9" ht="33" customHeight="1" x14ac:dyDescent="0.25">
      <c r="B44" s="132"/>
      <c r="C44" s="132"/>
      <c r="D44" s="133"/>
      <c r="E44" s="133"/>
      <c r="F44" s="134"/>
      <c r="G44" s="134"/>
      <c r="H44" s="18"/>
      <c r="I44" s="18"/>
    </row>
    <row r="45" spans="2:9" ht="33" customHeight="1" x14ac:dyDescent="0.25">
      <c r="B45" s="132"/>
      <c r="C45" s="132"/>
      <c r="D45" s="133"/>
      <c r="E45" s="133"/>
      <c r="F45" s="134"/>
      <c r="G45" s="134"/>
      <c r="H45" s="18"/>
      <c r="I45" s="18"/>
    </row>
    <row r="46" spans="2:9" ht="30" customHeight="1" x14ac:dyDescent="0.25">
      <c r="B46" s="127"/>
      <c r="C46" s="111"/>
      <c r="D46" s="18"/>
      <c r="E46" s="18"/>
      <c r="F46" s="18"/>
      <c r="G46" s="18"/>
      <c r="H46" s="18"/>
      <c r="I46" s="18"/>
    </row>
    <row r="47" spans="2:9" ht="33" customHeight="1" x14ac:dyDescent="0.25">
      <c r="B47" s="456" t="s">
        <v>303</v>
      </c>
      <c r="C47" s="456"/>
      <c r="D47" s="456"/>
      <c r="E47" s="456"/>
      <c r="F47" s="456"/>
      <c r="G47" s="456"/>
      <c r="H47" s="25"/>
      <c r="I47" s="18"/>
    </row>
    <row r="48" spans="2:9" ht="33" customHeight="1" x14ac:dyDescent="0.25">
      <c r="B48" s="17"/>
      <c r="C48" s="18"/>
      <c r="D48" s="18"/>
      <c r="E48" s="18"/>
      <c r="F48" s="18"/>
      <c r="G48" s="18"/>
      <c r="H48" s="18"/>
      <c r="I48" s="18"/>
    </row>
    <row r="49" spans="2:9" ht="33" customHeight="1" x14ac:dyDescent="0.25">
      <c r="B49" s="17"/>
      <c r="C49" s="18"/>
      <c r="D49" s="18"/>
      <c r="E49" s="18"/>
      <c r="F49" s="18"/>
      <c r="G49" s="18"/>
      <c r="H49" s="18"/>
      <c r="I49" s="18"/>
    </row>
    <row r="50" spans="2:9" ht="33" customHeight="1" x14ac:dyDescent="0.25">
      <c r="B50" s="17"/>
      <c r="C50" s="18"/>
      <c r="D50" s="18"/>
      <c r="E50" s="18"/>
      <c r="F50" s="18"/>
      <c r="G50" s="18"/>
      <c r="H50" s="18"/>
      <c r="I50" s="18"/>
    </row>
    <row r="51" spans="2:9" ht="33" customHeight="1" x14ac:dyDescent="0.25">
      <c r="B51" s="17"/>
      <c r="C51" s="18"/>
      <c r="D51" s="18"/>
      <c r="E51" s="18"/>
      <c r="F51" s="18"/>
      <c r="G51" s="18"/>
      <c r="H51" s="18"/>
      <c r="I51" s="18"/>
    </row>
    <row r="52" spans="2:9" ht="33" customHeight="1" x14ac:dyDescent="0.25">
      <c r="B52" s="17"/>
      <c r="C52" s="18"/>
      <c r="D52" s="18"/>
      <c r="E52" s="18"/>
      <c r="F52" s="18"/>
      <c r="G52" s="18"/>
      <c r="H52" s="18"/>
      <c r="I52" s="18"/>
    </row>
    <row r="53" spans="2:9" ht="33" customHeight="1" x14ac:dyDescent="0.25">
      <c r="B53" s="17"/>
      <c r="C53" s="18"/>
      <c r="D53" s="18"/>
      <c r="E53" s="18"/>
      <c r="F53" s="18"/>
      <c r="G53" s="18"/>
      <c r="H53" s="18"/>
      <c r="I53" s="18"/>
    </row>
    <row r="54" spans="2:9" ht="33" customHeight="1" x14ac:dyDescent="0.25">
      <c r="B54" s="17"/>
      <c r="C54" s="18"/>
      <c r="D54" s="18"/>
      <c r="E54" s="18"/>
      <c r="F54" s="18"/>
      <c r="G54" s="18"/>
      <c r="H54" s="18"/>
      <c r="I54" s="18"/>
    </row>
    <row r="55" spans="2:9" ht="33" customHeight="1" x14ac:dyDescent="0.25">
      <c r="B55" s="17"/>
      <c r="C55" s="18"/>
      <c r="D55" s="18"/>
      <c r="E55" s="18"/>
      <c r="F55" s="18"/>
      <c r="G55" s="18"/>
      <c r="H55" s="18"/>
      <c r="I55" s="18"/>
    </row>
    <row r="56" spans="2:9" ht="33" customHeight="1" x14ac:dyDescent="0.25">
      <c r="B56" s="17"/>
      <c r="C56" s="18"/>
      <c r="D56" s="18"/>
      <c r="E56" s="18"/>
      <c r="F56" s="18"/>
      <c r="G56" s="18"/>
      <c r="H56" s="18"/>
      <c r="I56" s="18"/>
    </row>
    <row r="57" spans="2:9" ht="33" customHeight="1" x14ac:dyDescent="0.25">
      <c r="B57" s="17"/>
      <c r="C57" s="18"/>
      <c r="D57" s="18"/>
      <c r="E57" s="18"/>
      <c r="F57" s="18"/>
      <c r="G57" s="18"/>
      <c r="H57" s="18"/>
      <c r="I57" s="18"/>
    </row>
    <row r="58" spans="2:9" ht="33" customHeight="1" x14ac:dyDescent="0.25">
      <c r="B58" s="17"/>
      <c r="C58" s="18"/>
      <c r="D58" s="18"/>
      <c r="E58" s="18"/>
      <c r="F58" s="18"/>
      <c r="G58" s="18"/>
      <c r="H58" s="18"/>
      <c r="I58" s="18"/>
    </row>
    <row r="59" spans="2:9" ht="33" customHeight="1" x14ac:dyDescent="0.25">
      <c r="B59" s="17"/>
      <c r="C59" s="18"/>
      <c r="D59" s="18"/>
      <c r="E59" s="18"/>
      <c r="F59" s="18"/>
      <c r="G59" s="18"/>
      <c r="H59" s="18"/>
      <c r="I59" s="18"/>
    </row>
    <row r="60" spans="2:9" ht="33" customHeight="1" x14ac:dyDescent="0.25">
      <c r="B60" s="17"/>
      <c r="C60" s="18"/>
      <c r="D60" s="18"/>
      <c r="E60" s="18"/>
      <c r="F60" s="18"/>
      <c r="G60" s="18"/>
      <c r="H60" s="18"/>
      <c r="I60" s="18"/>
    </row>
    <row r="61" spans="2:9" ht="33" customHeight="1" x14ac:dyDescent="0.25">
      <c r="B61" s="17"/>
      <c r="C61" s="18"/>
      <c r="D61" s="18"/>
      <c r="E61" s="18"/>
      <c r="F61" s="18"/>
      <c r="G61" s="18"/>
      <c r="H61" s="18"/>
      <c r="I61" s="18"/>
    </row>
    <row r="62" spans="2:9" ht="33" customHeight="1" x14ac:dyDescent="0.25">
      <c r="B62" s="17"/>
      <c r="C62" s="18"/>
      <c r="D62" s="18"/>
      <c r="E62" s="18"/>
      <c r="F62" s="18"/>
      <c r="G62" s="18"/>
      <c r="H62" s="18"/>
      <c r="I62" s="18"/>
    </row>
    <row r="63" spans="2:9" ht="33" customHeight="1" x14ac:dyDescent="0.25">
      <c r="B63" s="17"/>
      <c r="C63" s="18"/>
      <c r="D63" s="18"/>
      <c r="E63" s="18"/>
      <c r="F63" s="18"/>
      <c r="G63" s="18"/>
      <c r="H63" s="18"/>
      <c r="I63" s="18"/>
    </row>
    <row r="64" spans="2:9" ht="24.75" customHeight="1" x14ac:dyDescent="0.25">
      <c r="B64" s="17"/>
      <c r="C64" s="18"/>
      <c r="D64" s="18"/>
      <c r="E64" s="18"/>
      <c r="F64" s="18"/>
      <c r="G64" s="18"/>
      <c r="H64" s="18"/>
      <c r="I64" s="18"/>
    </row>
    <row r="65" spans="2:9" ht="15" customHeight="1" x14ac:dyDescent="0.25">
      <c r="B65" s="19" t="s">
        <v>205</v>
      </c>
      <c r="C65" s="18"/>
      <c r="D65" s="18"/>
      <c r="E65" s="18"/>
      <c r="F65" s="18"/>
      <c r="G65" s="18"/>
      <c r="H65" s="18"/>
      <c r="I65" s="18"/>
    </row>
    <row r="66" spans="2:9" ht="15" customHeight="1" x14ac:dyDescent="0.25">
      <c r="B66" s="19" t="s">
        <v>15</v>
      </c>
    </row>
  </sheetData>
  <mergeCells count="6">
    <mergeCell ref="B3:G3"/>
    <mergeCell ref="B4:G4"/>
    <mergeCell ref="B26:C26"/>
    <mergeCell ref="B15:C15"/>
    <mergeCell ref="B47:G47"/>
    <mergeCell ref="B28:G28"/>
  </mergeCells>
  <hyperlinks>
    <hyperlink ref="B2" location="Indice!A1" display="Índice"/>
    <hyperlink ref="G2" location="'1.2.1'!A1" display="Siguiente"/>
    <hyperlink ref="F2" location="'1.1.4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3"/>
  <sheetViews>
    <sheetView showGridLines="0" zoomScale="70" zoomScaleNormal="70" zoomScaleSheetLayoutView="85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2.28515625" customWidth="1"/>
    <col min="2" max="2" width="52.7109375" customWidth="1"/>
    <col min="3" max="17" width="15.85546875" customWidth="1"/>
  </cols>
  <sheetData>
    <row r="1" spans="2:17" ht="78" customHeight="1" x14ac:dyDescent="0.25"/>
    <row r="2" spans="2:17" ht="33" customHeight="1" x14ac:dyDescent="0.25">
      <c r="B2" s="144" t="s">
        <v>3</v>
      </c>
      <c r="P2" s="39" t="s">
        <v>279</v>
      </c>
      <c r="Q2" s="39" t="s">
        <v>280</v>
      </c>
    </row>
    <row r="3" spans="2:17" ht="33" customHeight="1" x14ac:dyDescent="0.25">
      <c r="B3" s="458" t="s">
        <v>103</v>
      </c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458"/>
      <c r="P3" s="458"/>
      <c r="Q3" s="458"/>
    </row>
    <row r="4" spans="2:17" ht="36.75" customHeight="1" x14ac:dyDescent="0.25">
      <c r="B4" s="457" t="s">
        <v>208</v>
      </c>
      <c r="C4" s="457"/>
      <c r="D4" s="457"/>
      <c r="E4" s="457"/>
      <c r="F4" s="457"/>
      <c r="G4" s="457"/>
      <c r="H4" s="457"/>
      <c r="I4" s="457"/>
      <c r="J4" s="457"/>
      <c r="K4" s="457"/>
      <c r="L4" s="457"/>
      <c r="M4" s="457"/>
      <c r="N4" s="457"/>
      <c r="O4" s="457"/>
      <c r="P4" s="457"/>
      <c r="Q4" s="457"/>
    </row>
    <row r="5" spans="2:17" ht="36.75" customHeight="1" x14ac:dyDescent="0.25"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</row>
    <row r="6" spans="2:17" ht="33" customHeight="1" x14ac:dyDescent="0.25">
      <c r="B6" s="137" t="s">
        <v>0</v>
      </c>
    </row>
    <row r="7" spans="2:17" ht="33" customHeight="1" x14ac:dyDescent="0.25">
      <c r="B7" s="138" t="s">
        <v>4</v>
      </c>
      <c r="C7" s="138">
        <v>2007</v>
      </c>
      <c r="D7" s="138">
        <v>2008</v>
      </c>
      <c r="E7" s="138">
        <v>2009</v>
      </c>
      <c r="F7" s="138">
        <v>2010</v>
      </c>
      <c r="G7" s="138">
        <v>2011</v>
      </c>
      <c r="H7" s="138">
        <v>2012</v>
      </c>
      <c r="I7" s="138">
        <v>2013</v>
      </c>
      <c r="J7" s="138">
        <v>2014</v>
      </c>
      <c r="K7" s="138">
        <v>2015</v>
      </c>
      <c r="L7" s="138">
        <v>2016</v>
      </c>
      <c r="M7" s="138">
        <v>2017</v>
      </c>
      <c r="N7" s="138">
        <v>2018</v>
      </c>
      <c r="O7" s="138">
        <v>2019</v>
      </c>
      <c r="P7" s="138">
        <v>2020</v>
      </c>
      <c r="Q7" s="138">
        <v>2021</v>
      </c>
    </row>
    <row r="8" spans="2:17" ht="33" customHeight="1" x14ac:dyDescent="0.25">
      <c r="B8" s="26" t="s">
        <v>463</v>
      </c>
      <c r="C8" s="27">
        <v>625467</v>
      </c>
      <c r="D8" s="27">
        <v>834262</v>
      </c>
      <c r="E8" s="27">
        <v>923089</v>
      </c>
      <c r="F8" s="27">
        <v>1153711</v>
      </c>
      <c r="G8" s="27">
        <v>1414990</v>
      </c>
      <c r="H8" s="27">
        <v>1652011</v>
      </c>
      <c r="I8" s="27">
        <v>1908811</v>
      </c>
      <c r="J8" s="27">
        <v>2110294</v>
      </c>
      <c r="K8" s="27">
        <v>2035188</v>
      </c>
      <c r="L8" s="27">
        <v>2019793</v>
      </c>
      <c r="M8" s="27">
        <v>2133605</v>
      </c>
      <c r="N8" s="27">
        <v>2410500</v>
      </c>
      <c r="O8" s="27">
        <v>2332152</v>
      </c>
      <c r="P8" s="27">
        <v>2150002</v>
      </c>
      <c r="Q8" s="27">
        <v>2541187</v>
      </c>
    </row>
    <row r="9" spans="2:17" ht="33" customHeight="1" x14ac:dyDescent="0.25">
      <c r="B9" s="26" t="s">
        <v>417</v>
      </c>
      <c r="C9" s="27">
        <v>51007777</v>
      </c>
      <c r="D9" s="27">
        <v>61762635</v>
      </c>
      <c r="E9" s="27">
        <v>62519686</v>
      </c>
      <c r="F9" s="27">
        <v>69555367</v>
      </c>
      <c r="G9" s="27">
        <v>79276664</v>
      </c>
      <c r="H9" s="27">
        <v>87924544</v>
      </c>
      <c r="I9" s="27">
        <v>95129659</v>
      </c>
      <c r="J9" s="27">
        <v>101726331</v>
      </c>
      <c r="K9" s="27">
        <v>99290381</v>
      </c>
      <c r="L9" s="27">
        <v>99937696</v>
      </c>
      <c r="M9" s="27">
        <v>104295862</v>
      </c>
      <c r="N9" s="27">
        <v>107562008</v>
      </c>
      <c r="O9" s="27">
        <v>108108009</v>
      </c>
      <c r="P9" s="27">
        <v>99291124</v>
      </c>
      <c r="Q9" s="27">
        <v>106165866</v>
      </c>
    </row>
    <row r="10" spans="2:17" ht="33" customHeight="1" x14ac:dyDescent="0.25">
      <c r="B10" s="28" t="s">
        <v>464</v>
      </c>
      <c r="C10" s="29">
        <v>1.2262188959930601E-2</v>
      </c>
      <c r="D10" s="29">
        <v>1.3507551936539E-2</v>
      </c>
      <c r="E10" s="29">
        <v>1.4764773450717601E-2</v>
      </c>
      <c r="F10" s="29">
        <v>1.6586944325949701E-2</v>
      </c>
      <c r="G10" s="29">
        <v>1.78487581162598E-2</v>
      </c>
      <c r="H10" s="29">
        <v>1.8788962954416899E-2</v>
      </c>
      <c r="I10" s="29">
        <v>2.00653615293628E-2</v>
      </c>
      <c r="J10" s="29">
        <v>2.0744815813714901E-2</v>
      </c>
      <c r="K10" s="29">
        <v>2.0497332969242998E-2</v>
      </c>
      <c r="L10" s="29">
        <v>2.0210521963604199E-2</v>
      </c>
      <c r="M10" s="29">
        <v>2.0457235398275E-2</v>
      </c>
      <c r="N10" s="29">
        <v>2.2410329119181199E-2</v>
      </c>
      <c r="O10" s="29">
        <v>2.1572425776521301E-2</v>
      </c>
      <c r="P10" s="29">
        <v>2.1653516582207301E-2</v>
      </c>
      <c r="Q10" s="29">
        <v>2.3936007831368299E-2</v>
      </c>
    </row>
    <row r="11" spans="2:17" ht="33" customHeight="1" x14ac:dyDescent="0.25">
      <c r="B11" s="139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2:17" ht="33" customHeight="1" x14ac:dyDescent="0.25">
      <c r="B12" s="137" t="s">
        <v>1</v>
      </c>
    </row>
    <row r="13" spans="2:17" ht="33" customHeight="1" x14ac:dyDescent="0.25">
      <c r="B13" s="138" t="s">
        <v>4</v>
      </c>
      <c r="C13" s="138">
        <v>2007</v>
      </c>
      <c r="D13" s="138">
        <v>2008</v>
      </c>
      <c r="E13" s="138">
        <v>2009</v>
      </c>
      <c r="F13" s="138">
        <v>2010</v>
      </c>
      <c r="G13" s="138">
        <v>2011</v>
      </c>
      <c r="H13" s="138">
        <v>2012</v>
      </c>
      <c r="I13" s="138">
        <v>2013</v>
      </c>
      <c r="J13" s="138">
        <v>2014</v>
      </c>
      <c r="K13" s="138">
        <v>2015</v>
      </c>
      <c r="L13" s="138">
        <v>2016</v>
      </c>
      <c r="M13" s="138">
        <v>2017</v>
      </c>
      <c r="N13" s="138">
        <v>2018</v>
      </c>
      <c r="O13" s="138">
        <v>2019</v>
      </c>
      <c r="P13" s="138">
        <v>2020</v>
      </c>
      <c r="Q13" s="138">
        <v>2021</v>
      </c>
    </row>
    <row r="14" spans="2:17" ht="33" customHeight="1" x14ac:dyDescent="0.25">
      <c r="B14" s="30" t="s">
        <v>463</v>
      </c>
      <c r="C14" s="27">
        <v>625467</v>
      </c>
      <c r="D14" s="27">
        <v>781222</v>
      </c>
      <c r="E14" s="27">
        <v>849866</v>
      </c>
      <c r="F14" s="27">
        <v>996235</v>
      </c>
      <c r="G14" s="27">
        <v>1144733</v>
      </c>
      <c r="H14" s="27">
        <v>1290188</v>
      </c>
      <c r="I14" s="27">
        <v>1469879</v>
      </c>
      <c r="J14" s="27">
        <v>1603838</v>
      </c>
      <c r="K14" s="27">
        <v>1533114</v>
      </c>
      <c r="L14" s="27">
        <v>1572827</v>
      </c>
      <c r="M14" s="27">
        <v>1670952</v>
      </c>
      <c r="N14" s="27">
        <v>1835975</v>
      </c>
      <c r="O14" s="27">
        <v>1779691</v>
      </c>
      <c r="P14" s="27">
        <v>1640095</v>
      </c>
      <c r="Q14" s="27">
        <v>1917512</v>
      </c>
    </row>
    <row r="15" spans="2:17" ht="33" customHeight="1" x14ac:dyDescent="0.25">
      <c r="B15" s="30" t="s">
        <v>417</v>
      </c>
      <c r="C15" s="27">
        <v>51007777</v>
      </c>
      <c r="D15" s="27">
        <v>54250408</v>
      </c>
      <c r="E15" s="27">
        <v>54557732</v>
      </c>
      <c r="F15" s="27">
        <v>56481055</v>
      </c>
      <c r="G15" s="27">
        <v>60925064</v>
      </c>
      <c r="H15" s="27">
        <v>64362433</v>
      </c>
      <c r="I15" s="27">
        <v>67546128</v>
      </c>
      <c r="J15" s="27">
        <v>70105362</v>
      </c>
      <c r="K15" s="27">
        <v>70174677</v>
      </c>
      <c r="L15" s="27">
        <v>69314066</v>
      </c>
      <c r="M15" s="27">
        <v>70955691</v>
      </c>
      <c r="N15" s="27">
        <v>71870517</v>
      </c>
      <c r="O15" s="27">
        <v>71879217</v>
      </c>
      <c r="P15" s="27">
        <v>66281546</v>
      </c>
      <c r="Q15" s="27">
        <v>69088736</v>
      </c>
    </row>
    <row r="16" spans="2:17" ht="33" customHeight="1" x14ac:dyDescent="0.25">
      <c r="B16" s="31" t="s">
        <v>464</v>
      </c>
      <c r="C16" s="29">
        <v>1.2262188959930601E-2</v>
      </c>
      <c r="D16" s="29">
        <v>1.4400297229101E-2</v>
      </c>
      <c r="E16" s="29">
        <v>1.5577370408286001E-2</v>
      </c>
      <c r="F16" s="29">
        <v>1.76383922007123E-2</v>
      </c>
      <c r="G16" s="29">
        <v>1.8789196511964298E-2</v>
      </c>
      <c r="H16" s="29">
        <v>2.00456685656989E-2</v>
      </c>
      <c r="I16" s="29">
        <v>2.1761114123373601E-2</v>
      </c>
      <c r="J16" s="29">
        <v>2.2877536813803199E-2</v>
      </c>
      <c r="K16" s="29">
        <v>2.18471116012404E-2</v>
      </c>
      <c r="L16" s="29">
        <v>2.2691310591994401E-2</v>
      </c>
      <c r="M16" s="29">
        <v>2.3549231590176498E-2</v>
      </c>
      <c r="N16" s="29">
        <v>2.5545593334190202E-2</v>
      </c>
      <c r="O16" s="29">
        <v>2.4759465590728402E-2</v>
      </c>
      <c r="P16" s="29">
        <v>2.4744368515483901E-2</v>
      </c>
      <c r="Q16" s="29">
        <v>2.7754336104803001E-2</v>
      </c>
    </row>
    <row r="17" spans="2:17" ht="33" customHeight="1" x14ac:dyDescent="0.25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</row>
    <row r="18" spans="2:17" ht="33" customHeight="1" x14ac:dyDescent="0.25">
      <c r="B18" s="143" t="s">
        <v>322</v>
      </c>
      <c r="C18" s="142"/>
      <c r="D18" s="142"/>
      <c r="E18" s="142"/>
      <c r="F18" s="142"/>
      <c r="G18" s="142"/>
      <c r="H18" s="142"/>
      <c r="I18" s="142"/>
      <c r="J18" s="142"/>
    </row>
    <row r="19" spans="2:17" ht="33" customHeight="1" x14ac:dyDescent="0.25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</row>
    <row r="20" spans="2:17" ht="33" customHeight="1" x14ac:dyDescent="0.25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</row>
    <row r="21" spans="2:17" ht="33" customHeight="1" x14ac:dyDescent="0.25">
      <c r="B21" s="35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</row>
    <row r="22" spans="2:17" ht="33" customHeight="1" x14ac:dyDescent="0.25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</row>
    <row r="23" spans="2:17" ht="33" customHeight="1" x14ac:dyDescent="0.25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</row>
    <row r="24" spans="2:17" ht="33" customHeight="1" x14ac:dyDescent="0.25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</row>
    <row r="25" spans="2:17" ht="33" customHeight="1" x14ac:dyDescent="0.25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</row>
    <row r="26" spans="2:17" ht="33" customHeight="1" x14ac:dyDescent="0.25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</row>
    <row r="27" spans="2:17" ht="33" customHeight="1" x14ac:dyDescent="0.25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</row>
    <row r="28" spans="2:17" ht="33" customHeight="1" x14ac:dyDescent="0.25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</row>
    <row r="29" spans="2:17" ht="33" customHeight="1" x14ac:dyDescent="0.25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</row>
    <row r="30" spans="2:17" ht="33" customHeight="1" x14ac:dyDescent="0.25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</row>
    <row r="31" spans="2:17" ht="33" customHeight="1" x14ac:dyDescent="0.25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</row>
    <row r="32" spans="2:17" ht="33" customHeight="1" x14ac:dyDescent="0.25">
      <c r="B32" s="141"/>
      <c r="C32" s="142"/>
      <c r="D32" s="142"/>
      <c r="E32" s="142"/>
      <c r="F32" s="142"/>
      <c r="G32" s="142"/>
      <c r="H32" s="142"/>
      <c r="I32" s="142"/>
      <c r="J32" s="142"/>
    </row>
    <row r="33" spans="2:10" ht="33" customHeight="1" x14ac:dyDescent="0.25">
      <c r="B33" s="143" t="s">
        <v>301</v>
      </c>
      <c r="C33" s="142"/>
      <c r="D33" s="142"/>
      <c r="E33" s="142"/>
      <c r="F33" s="142"/>
      <c r="G33" s="142"/>
      <c r="H33" s="142"/>
      <c r="I33" s="142"/>
      <c r="J33" s="142"/>
    </row>
    <row r="34" spans="2:10" ht="33" customHeight="1" x14ac:dyDescent="0.25">
      <c r="B34" s="141"/>
      <c r="C34" s="142"/>
      <c r="D34" s="142"/>
      <c r="E34" s="142"/>
      <c r="F34" s="142"/>
      <c r="G34" s="142"/>
      <c r="H34" s="142"/>
      <c r="I34" s="142"/>
      <c r="J34" s="142"/>
    </row>
    <row r="35" spans="2:10" ht="33" customHeight="1" x14ac:dyDescent="0.25">
      <c r="B35" s="141"/>
      <c r="C35" s="142"/>
      <c r="D35" s="142"/>
      <c r="E35" s="142"/>
      <c r="F35" s="142"/>
      <c r="G35" s="142"/>
      <c r="H35" s="142"/>
      <c r="I35" s="142"/>
      <c r="J35" s="142"/>
    </row>
    <row r="36" spans="2:10" ht="33" customHeight="1" x14ac:dyDescent="0.25">
      <c r="B36" s="141"/>
      <c r="C36" s="142"/>
      <c r="D36" s="142"/>
      <c r="E36" s="142"/>
      <c r="F36" s="142"/>
      <c r="G36" s="142"/>
      <c r="H36" s="142"/>
      <c r="I36" s="142"/>
      <c r="J36" s="142"/>
    </row>
    <row r="37" spans="2:10" ht="33" customHeight="1" x14ac:dyDescent="0.25">
      <c r="B37" s="141"/>
      <c r="C37" s="142"/>
      <c r="D37" s="142"/>
      <c r="E37" s="142"/>
      <c r="F37" s="142"/>
      <c r="G37" s="142"/>
      <c r="H37" s="142"/>
      <c r="I37" s="142"/>
      <c r="J37" s="142"/>
    </row>
    <row r="38" spans="2:10" ht="33" customHeight="1" x14ac:dyDescent="0.25">
      <c r="B38" s="141"/>
      <c r="C38" s="142"/>
      <c r="D38" s="142"/>
      <c r="E38" s="142"/>
      <c r="F38" s="142"/>
      <c r="G38" s="142"/>
      <c r="H38" s="142"/>
      <c r="I38" s="142"/>
      <c r="J38" s="142"/>
    </row>
    <row r="39" spans="2:10" ht="33" customHeight="1" x14ac:dyDescent="0.25">
      <c r="B39" s="141"/>
      <c r="C39" s="142"/>
      <c r="D39" s="142"/>
      <c r="E39" s="142"/>
      <c r="F39" s="142"/>
      <c r="G39" s="142"/>
      <c r="H39" s="142"/>
      <c r="I39" s="142"/>
      <c r="J39" s="142"/>
    </row>
    <row r="40" spans="2:10" ht="33" customHeight="1" x14ac:dyDescent="0.25">
      <c r="B40" s="141"/>
      <c r="C40" s="142"/>
      <c r="D40" s="142"/>
      <c r="E40" s="142"/>
      <c r="F40" s="142"/>
      <c r="G40" s="142"/>
      <c r="H40" s="142"/>
      <c r="I40" s="142"/>
      <c r="J40" s="142"/>
    </row>
    <row r="41" spans="2:10" ht="33" customHeight="1" x14ac:dyDescent="0.25">
      <c r="B41" s="141"/>
      <c r="C41" s="142"/>
      <c r="D41" s="142"/>
      <c r="E41" s="142"/>
      <c r="F41" s="142"/>
      <c r="G41" s="142"/>
      <c r="H41" s="142"/>
      <c r="I41" s="142"/>
      <c r="J41" s="142"/>
    </row>
    <row r="42" spans="2:10" ht="33" customHeight="1" x14ac:dyDescent="0.25">
      <c r="B42" s="141"/>
      <c r="C42" s="142"/>
      <c r="D42" s="142"/>
      <c r="E42" s="142"/>
      <c r="F42" s="142"/>
      <c r="G42" s="142"/>
      <c r="H42" s="142"/>
      <c r="I42" s="142"/>
      <c r="J42" s="142"/>
    </row>
    <row r="43" spans="2:10" ht="33" customHeight="1" x14ac:dyDescent="0.25">
      <c r="B43" s="141"/>
      <c r="C43" s="142"/>
      <c r="D43" s="142"/>
      <c r="E43" s="142"/>
      <c r="F43" s="142"/>
      <c r="G43" s="142"/>
      <c r="H43" s="142"/>
      <c r="I43" s="142"/>
      <c r="J43" s="142"/>
    </row>
    <row r="44" spans="2:10" ht="33" customHeight="1" x14ac:dyDescent="0.25">
      <c r="B44" s="141"/>
      <c r="C44" s="142"/>
      <c r="D44" s="142"/>
      <c r="E44" s="142"/>
      <c r="F44" s="142"/>
      <c r="G44" s="142"/>
      <c r="H44" s="142"/>
      <c r="I44" s="142"/>
      <c r="J44" s="142"/>
    </row>
    <row r="45" spans="2:10" ht="33" customHeight="1" x14ac:dyDescent="0.25">
      <c r="B45" s="141"/>
      <c r="C45" s="142"/>
      <c r="D45" s="142"/>
      <c r="E45" s="142"/>
      <c r="F45" s="142"/>
      <c r="G45" s="142"/>
      <c r="H45" s="142"/>
      <c r="I45" s="142"/>
      <c r="J45" s="142"/>
    </row>
    <row r="46" spans="2:10" ht="33" customHeight="1" x14ac:dyDescent="0.25">
      <c r="B46" s="141"/>
      <c r="C46" s="142"/>
      <c r="D46" s="142"/>
      <c r="E46" s="142"/>
      <c r="F46" s="142"/>
      <c r="G46" s="142"/>
      <c r="H46" s="142"/>
      <c r="I46" s="142"/>
      <c r="J46" s="142"/>
    </row>
    <row r="47" spans="2:10" ht="16.5" customHeight="1" x14ac:dyDescent="0.3">
      <c r="B47" s="34" t="s">
        <v>269</v>
      </c>
      <c r="C47" s="142"/>
      <c r="D47" s="142"/>
      <c r="E47" s="142"/>
      <c r="F47" s="142"/>
      <c r="G47" s="142"/>
      <c r="H47" s="142"/>
      <c r="I47" s="142"/>
      <c r="J47" s="142"/>
    </row>
    <row r="48" spans="2:10" ht="16.5" customHeight="1" x14ac:dyDescent="0.3">
      <c r="B48" s="37" t="s">
        <v>270</v>
      </c>
      <c r="C48" s="140"/>
    </row>
    <row r="49" spans="2:3" ht="16.5" customHeight="1" x14ac:dyDescent="0.25">
      <c r="B49" s="19" t="s">
        <v>14</v>
      </c>
      <c r="C49" s="140"/>
    </row>
    <row r="50" spans="2:3" ht="15" customHeight="1" x14ac:dyDescent="0.25">
      <c r="C50" s="140"/>
    </row>
    <row r="51" spans="2:3" ht="15" customHeight="1" x14ac:dyDescent="0.25">
      <c r="C51" s="140"/>
    </row>
    <row r="52" spans="2:3" ht="15" customHeight="1" x14ac:dyDescent="0.25">
      <c r="C52" s="140"/>
    </row>
    <row r="53" spans="2:3" ht="15" customHeight="1" x14ac:dyDescent="0.25">
      <c r="C53" s="140"/>
    </row>
  </sheetData>
  <mergeCells count="2">
    <mergeCell ref="B4:Q4"/>
    <mergeCell ref="B3:Q3"/>
  </mergeCells>
  <hyperlinks>
    <hyperlink ref="B2" location="Indice!A1" display="Índice"/>
    <hyperlink ref="Q2" location="'1.2.2'!A1" display="Siguiente"/>
    <hyperlink ref="P2" location="'1.1.5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zoomScale="70" zoomScaleNormal="70" zoomScaleSheetLayoutView="85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52.7109375" customWidth="1"/>
    <col min="3" max="17" width="15.85546875" customWidth="1"/>
  </cols>
  <sheetData>
    <row r="1" spans="2:17" ht="78" customHeight="1" x14ac:dyDescent="0.25"/>
    <row r="2" spans="2:17" ht="33" customHeight="1" x14ac:dyDescent="0.25">
      <c r="B2" s="52" t="s">
        <v>3</v>
      </c>
      <c r="P2" s="39" t="s">
        <v>279</v>
      </c>
      <c r="Q2" s="39" t="s">
        <v>280</v>
      </c>
    </row>
    <row r="3" spans="2:17" ht="33" customHeight="1" x14ac:dyDescent="0.25">
      <c r="B3" s="448" t="s">
        <v>104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2:17" ht="33" customHeight="1" x14ac:dyDescent="0.25">
      <c r="B4" s="450" t="s">
        <v>209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</row>
    <row r="5" spans="2:17" ht="33" customHeight="1" x14ac:dyDescent="0.25"/>
    <row r="6" spans="2:17" ht="33" customHeight="1" x14ac:dyDescent="0.25">
      <c r="B6" s="21" t="s">
        <v>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2:17" ht="33" customHeight="1" x14ac:dyDescent="0.25">
      <c r="B7" s="32" t="s">
        <v>4</v>
      </c>
      <c r="C7" s="32">
        <v>2007</v>
      </c>
      <c r="D7" s="32">
        <v>2008</v>
      </c>
      <c r="E7" s="32">
        <v>2009</v>
      </c>
      <c r="F7" s="32">
        <v>2010</v>
      </c>
      <c r="G7" s="32">
        <v>2011</v>
      </c>
      <c r="H7" s="32">
        <v>2012</v>
      </c>
      <c r="I7" s="32">
        <v>2013</v>
      </c>
      <c r="J7" s="32">
        <v>2014</v>
      </c>
      <c r="K7" s="32">
        <v>2015</v>
      </c>
      <c r="L7" s="32">
        <v>2016</v>
      </c>
      <c r="M7" s="32">
        <v>2017</v>
      </c>
      <c r="N7" s="32">
        <v>2018</v>
      </c>
      <c r="O7" s="32">
        <v>2019</v>
      </c>
      <c r="P7" s="32">
        <v>2020</v>
      </c>
      <c r="Q7" s="32">
        <v>2021</v>
      </c>
    </row>
    <row r="8" spans="2:17" ht="33" customHeight="1" x14ac:dyDescent="0.25">
      <c r="B8" s="26" t="s">
        <v>463</v>
      </c>
      <c r="C8" s="27">
        <v>625467</v>
      </c>
      <c r="D8" s="27">
        <v>834262</v>
      </c>
      <c r="E8" s="27">
        <v>923089</v>
      </c>
      <c r="F8" s="27">
        <v>1153711</v>
      </c>
      <c r="G8" s="27">
        <v>1414990</v>
      </c>
      <c r="H8" s="27">
        <v>1652011</v>
      </c>
      <c r="I8" s="27">
        <v>1908811</v>
      </c>
      <c r="J8" s="27">
        <v>2110294</v>
      </c>
      <c r="K8" s="27">
        <v>2035188</v>
      </c>
      <c r="L8" s="27">
        <v>2019793</v>
      </c>
      <c r="M8" s="27">
        <v>2133605</v>
      </c>
      <c r="N8" s="27">
        <v>2410500</v>
      </c>
      <c r="O8" s="27">
        <v>2332152</v>
      </c>
      <c r="P8" s="27">
        <v>2150002</v>
      </c>
      <c r="Q8" s="27">
        <v>2541187</v>
      </c>
    </row>
    <row r="9" spans="2:17" ht="33" customHeight="1" x14ac:dyDescent="0.25">
      <c r="B9" s="26" t="s">
        <v>465</v>
      </c>
      <c r="C9" s="27">
        <v>413991</v>
      </c>
      <c r="D9" s="27">
        <v>494322</v>
      </c>
      <c r="E9" s="27">
        <v>543130</v>
      </c>
      <c r="F9" s="27">
        <v>632491</v>
      </c>
      <c r="G9" s="27">
        <v>721630</v>
      </c>
      <c r="H9" s="27">
        <v>751137</v>
      </c>
      <c r="I9" s="27">
        <v>803669</v>
      </c>
      <c r="J9" s="27">
        <v>874095</v>
      </c>
      <c r="K9" s="27">
        <v>891280</v>
      </c>
      <c r="L9" s="27">
        <v>871424</v>
      </c>
      <c r="M9" s="27">
        <v>917350</v>
      </c>
      <c r="N9" s="27">
        <v>993607</v>
      </c>
      <c r="O9" s="27">
        <v>911499</v>
      </c>
      <c r="P9" s="27">
        <v>846758</v>
      </c>
      <c r="Q9" s="27">
        <v>738832</v>
      </c>
    </row>
    <row r="10" spans="2:17" ht="33" customHeight="1" x14ac:dyDescent="0.25">
      <c r="B10" s="28" t="s">
        <v>466</v>
      </c>
      <c r="C10" s="51">
        <v>1039458</v>
      </c>
      <c r="D10" s="51">
        <v>1328584</v>
      </c>
      <c r="E10" s="51">
        <v>1466219</v>
      </c>
      <c r="F10" s="51">
        <v>1786202</v>
      </c>
      <c r="G10" s="51">
        <v>2136620</v>
      </c>
      <c r="H10" s="51">
        <v>2403148</v>
      </c>
      <c r="I10" s="51">
        <v>2712480</v>
      </c>
      <c r="J10" s="51">
        <v>2984389</v>
      </c>
      <c r="K10" s="51">
        <v>2926468</v>
      </c>
      <c r="L10" s="51">
        <v>2891217</v>
      </c>
      <c r="M10" s="51">
        <v>3050955</v>
      </c>
      <c r="N10" s="51">
        <v>3404107</v>
      </c>
      <c r="O10" s="51">
        <v>3243651</v>
      </c>
      <c r="P10" s="51">
        <v>2996760</v>
      </c>
      <c r="Q10" s="51">
        <v>3280019</v>
      </c>
    </row>
    <row r="11" spans="2:17" ht="33" customHeight="1" x14ac:dyDescent="0.25">
      <c r="B11" s="60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</row>
    <row r="12" spans="2:17" ht="33" customHeight="1" x14ac:dyDescent="0.25">
      <c r="B12" s="21" t="s">
        <v>1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</row>
    <row r="13" spans="2:17" ht="33" customHeight="1" x14ac:dyDescent="0.25">
      <c r="B13" s="32" t="s">
        <v>4</v>
      </c>
      <c r="C13" s="32">
        <v>2007</v>
      </c>
      <c r="D13" s="32">
        <v>2008</v>
      </c>
      <c r="E13" s="32">
        <v>2009</v>
      </c>
      <c r="F13" s="32">
        <v>2010</v>
      </c>
      <c r="G13" s="32">
        <v>2011</v>
      </c>
      <c r="H13" s="32">
        <v>2012</v>
      </c>
      <c r="I13" s="32">
        <v>2013</v>
      </c>
      <c r="J13" s="32">
        <v>2014</v>
      </c>
      <c r="K13" s="32">
        <v>2015</v>
      </c>
      <c r="L13" s="32">
        <v>2016</v>
      </c>
      <c r="M13" s="32">
        <v>2017</v>
      </c>
      <c r="N13" s="32">
        <v>2018</v>
      </c>
      <c r="O13" s="32">
        <v>2019</v>
      </c>
      <c r="P13" s="32">
        <v>2020</v>
      </c>
      <c r="Q13" s="32">
        <v>2021</v>
      </c>
    </row>
    <row r="14" spans="2:17" ht="33" customHeight="1" x14ac:dyDescent="0.25">
      <c r="B14" s="26" t="s">
        <v>463</v>
      </c>
      <c r="C14" s="27">
        <v>625467</v>
      </c>
      <c r="D14" s="27">
        <v>781222</v>
      </c>
      <c r="E14" s="27">
        <v>849866</v>
      </c>
      <c r="F14" s="27">
        <v>996235</v>
      </c>
      <c r="G14" s="27">
        <v>1144733</v>
      </c>
      <c r="H14" s="27">
        <v>1290188</v>
      </c>
      <c r="I14" s="27">
        <v>1469879</v>
      </c>
      <c r="J14" s="27">
        <v>1603838</v>
      </c>
      <c r="K14" s="27">
        <v>1533114</v>
      </c>
      <c r="L14" s="27">
        <v>1572827</v>
      </c>
      <c r="M14" s="27">
        <v>1670952</v>
      </c>
      <c r="N14" s="27">
        <v>1835975</v>
      </c>
      <c r="O14" s="27">
        <v>1779691</v>
      </c>
      <c r="P14" s="27">
        <v>1640095</v>
      </c>
      <c r="Q14" s="27">
        <v>1917512</v>
      </c>
    </row>
    <row r="15" spans="2:17" ht="33" customHeight="1" x14ac:dyDescent="0.25">
      <c r="B15" s="26" t="s">
        <v>465</v>
      </c>
      <c r="C15" s="27">
        <v>413991</v>
      </c>
      <c r="D15" s="27">
        <v>459554</v>
      </c>
      <c r="E15" s="27">
        <v>505040</v>
      </c>
      <c r="F15" s="27">
        <v>541255</v>
      </c>
      <c r="G15" s="27">
        <v>581247</v>
      </c>
      <c r="H15" s="27">
        <v>592790</v>
      </c>
      <c r="I15" s="27">
        <v>625994</v>
      </c>
      <c r="J15" s="27">
        <v>672983</v>
      </c>
      <c r="K15" s="27">
        <v>690492</v>
      </c>
      <c r="L15" s="27">
        <v>681731</v>
      </c>
      <c r="M15" s="27">
        <v>712738</v>
      </c>
      <c r="N15" s="27">
        <v>744283</v>
      </c>
      <c r="O15" s="27">
        <v>679378</v>
      </c>
      <c r="P15" s="27">
        <v>631137</v>
      </c>
      <c r="Q15" s="27">
        <v>550950</v>
      </c>
    </row>
    <row r="16" spans="2:17" ht="33" customHeight="1" x14ac:dyDescent="0.25">
      <c r="B16" s="28" t="s">
        <v>466</v>
      </c>
      <c r="C16" s="51">
        <v>1039458</v>
      </c>
      <c r="D16" s="51">
        <v>1240776</v>
      </c>
      <c r="E16" s="51">
        <v>1354906</v>
      </c>
      <c r="F16" s="51">
        <v>1537490</v>
      </c>
      <c r="G16" s="51">
        <v>1725980</v>
      </c>
      <c r="H16" s="51">
        <v>1882978</v>
      </c>
      <c r="I16" s="51">
        <v>2095873</v>
      </c>
      <c r="J16" s="51">
        <v>2276821</v>
      </c>
      <c r="K16" s="51">
        <v>2223606</v>
      </c>
      <c r="L16" s="51">
        <v>2254558</v>
      </c>
      <c r="M16" s="51">
        <v>2383690</v>
      </c>
      <c r="N16" s="51">
        <v>2580258</v>
      </c>
      <c r="O16" s="51">
        <v>2459069</v>
      </c>
      <c r="P16" s="51">
        <v>2271232</v>
      </c>
      <c r="Q16" s="51">
        <v>2468462</v>
      </c>
    </row>
    <row r="17" spans="1:18" ht="33" customHeight="1" x14ac:dyDescent="0.25"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</row>
    <row r="18" spans="1:18" ht="39.75" customHeight="1" x14ac:dyDescent="0.25">
      <c r="B18" s="449" t="s">
        <v>323</v>
      </c>
      <c r="C18" s="449"/>
      <c r="D18" s="449"/>
      <c r="E18" s="449"/>
      <c r="F18" s="449"/>
      <c r="G18" s="449"/>
      <c r="H18" s="449"/>
      <c r="I18" s="449"/>
      <c r="J18" s="449"/>
      <c r="K18" s="449"/>
      <c r="L18" s="449"/>
      <c r="M18" s="449"/>
    </row>
    <row r="19" spans="1:18" ht="33" customHeight="1" x14ac:dyDescent="0.25">
      <c r="B19" s="45"/>
      <c r="C19" s="46"/>
      <c r="D19" s="46"/>
      <c r="E19" s="46"/>
      <c r="F19" s="46"/>
      <c r="G19" s="46"/>
      <c r="H19" s="46"/>
      <c r="I19" s="46"/>
      <c r="J19" s="46"/>
      <c r="K19" s="47"/>
      <c r="L19" s="47"/>
      <c r="M19" s="47"/>
      <c r="N19" s="47"/>
      <c r="O19" s="47"/>
      <c r="P19" s="47"/>
      <c r="Q19" s="47"/>
    </row>
    <row r="20" spans="1:18" ht="33" customHeight="1" x14ac:dyDescent="0.25">
      <c r="A20" s="48"/>
      <c r="B20" s="59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48"/>
      <c r="Q20" s="48"/>
      <c r="R20" s="48"/>
    </row>
    <row r="21" spans="1:18" ht="33" customHeight="1" x14ac:dyDescent="0.25">
      <c r="A21" s="48"/>
      <c r="B21" s="53"/>
      <c r="C21" s="53">
        <v>2007</v>
      </c>
      <c r="D21" s="53">
        <v>2008</v>
      </c>
      <c r="E21" s="53">
        <v>2009</v>
      </c>
      <c r="F21" s="53">
        <v>2010</v>
      </c>
      <c r="G21" s="53">
        <v>2011</v>
      </c>
      <c r="H21" s="53">
        <v>2012</v>
      </c>
      <c r="I21" s="53">
        <v>2013</v>
      </c>
      <c r="J21" s="53">
        <v>2014</v>
      </c>
      <c r="K21" s="53">
        <v>2015</v>
      </c>
      <c r="L21" s="53">
        <v>2016</v>
      </c>
      <c r="M21" s="53">
        <v>2017</v>
      </c>
      <c r="N21" s="53">
        <v>2018</v>
      </c>
      <c r="O21" s="53">
        <v>2019</v>
      </c>
      <c r="P21" s="53">
        <v>2020</v>
      </c>
      <c r="Q21" s="53">
        <v>2021</v>
      </c>
      <c r="R21" s="48"/>
    </row>
    <row r="22" spans="1:18" ht="33" customHeight="1" x14ac:dyDescent="0.25">
      <c r="A22" s="48"/>
      <c r="B22" s="54" t="str">
        <f>+B8</f>
        <v>Consumo intermedio de las industrias características de la salud</v>
      </c>
      <c r="C22" s="55">
        <f>+C8/C10</f>
        <v>0.60172416778744309</v>
      </c>
      <c r="D22" s="55">
        <f t="shared" ref="D22:Q22" si="0">+D8/D10</f>
        <v>0.62793319805145931</v>
      </c>
      <c r="E22" s="55">
        <f t="shared" si="0"/>
        <v>0.62957102588358216</v>
      </c>
      <c r="F22" s="55">
        <f t="shared" si="0"/>
        <v>0.64590175131368122</v>
      </c>
      <c r="G22" s="55">
        <f t="shared" si="0"/>
        <v>0.6622562739279797</v>
      </c>
      <c r="H22" s="55">
        <f t="shared" si="0"/>
        <v>0.68743622947900007</v>
      </c>
      <c r="I22" s="55">
        <f t="shared" si="0"/>
        <v>0.70371431310092614</v>
      </c>
      <c r="J22" s="55">
        <f t="shared" si="0"/>
        <v>0.70711090276770217</v>
      </c>
      <c r="K22" s="55">
        <f t="shared" si="0"/>
        <v>0.69544174069219278</v>
      </c>
      <c r="L22" s="55">
        <f t="shared" si="0"/>
        <v>0.69859612751308531</v>
      </c>
      <c r="M22" s="55">
        <f t="shared" si="0"/>
        <v>0.69932365439673805</v>
      </c>
      <c r="N22" s="55">
        <f t="shared" si="0"/>
        <v>0.70811522669528304</v>
      </c>
      <c r="O22" s="55">
        <f t="shared" si="0"/>
        <v>0.71898980500676557</v>
      </c>
      <c r="P22" s="55">
        <f t="shared" si="0"/>
        <v>0.71744217087788142</v>
      </c>
      <c r="Q22" s="55">
        <f t="shared" si="0"/>
        <v>0.77474764627887827</v>
      </c>
      <c r="R22" s="48"/>
    </row>
    <row r="23" spans="1:18" ht="33" customHeight="1" x14ac:dyDescent="0.25">
      <c r="A23" s="48"/>
      <c r="B23" s="54" t="str">
        <f t="shared" ref="B23:B24" si="1">+B9</f>
        <v>Consumo intermedio de las industrias conexas de la salud</v>
      </c>
      <c r="C23" s="55">
        <f>+C9/C10</f>
        <v>0.39827583221255691</v>
      </c>
      <c r="D23" s="55">
        <f t="shared" ref="D23:Q23" si="2">+D9/D10</f>
        <v>0.37206680194854069</v>
      </c>
      <c r="E23" s="55">
        <f t="shared" si="2"/>
        <v>0.37042897411641779</v>
      </c>
      <c r="F23" s="55">
        <f t="shared" si="2"/>
        <v>0.35409824868631878</v>
      </c>
      <c r="G23" s="55">
        <f t="shared" si="2"/>
        <v>0.3377437260720203</v>
      </c>
      <c r="H23" s="55">
        <f t="shared" si="2"/>
        <v>0.31256377052099993</v>
      </c>
      <c r="I23" s="55">
        <f t="shared" si="2"/>
        <v>0.29628568689907392</v>
      </c>
      <c r="J23" s="55">
        <f t="shared" si="2"/>
        <v>0.29288909723229778</v>
      </c>
      <c r="K23" s="55">
        <f t="shared" si="2"/>
        <v>0.30455825930780722</v>
      </c>
      <c r="L23" s="55">
        <f t="shared" si="2"/>
        <v>0.30140387248691469</v>
      </c>
      <c r="M23" s="55">
        <f t="shared" si="2"/>
        <v>0.30067634560326195</v>
      </c>
      <c r="N23" s="55">
        <f t="shared" si="2"/>
        <v>0.2918847733047169</v>
      </c>
      <c r="O23" s="55">
        <f t="shared" si="2"/>
        <v>0.28101019499323449</v>
      </c>
      <c r="P23" s="55">
        <f t="shared" si="2"/>
        <v>0.28255782912211858</v>
      </c>
      <c r="Q23" s="55">
        <f t="shared" si="2"/>
        <v>0.22525235372112173</v>
      </c>
      <c r="R23" s="48"/>
    </row>
    <row r="24" spans="1:18" ht="33" customHeight="1" x14ac:dyDescent="0.25">
      <c r="A24" s="48"/>
      <c r="B24" s="54" t="str">
        <f t="shared" si="1"/>
        <v>Consumo intermedio de las industrias características  y conexas de la salud</v>
      </c>
      <c r="C24" s="55">
        <f>SUM(C22:C23)</f>
        <v>1</v>
      </c>
      <c r="D24" s="55">
        <f t="shared" ref="D24:Q24" si="3">SUM(D22:D23)</f>
        <v>1</v>
      </c>
      <c r="E24" s="55">
        <f t="shared" si="3"/>
        <v>1</v>
      </c>
      <c r="F24" s="55">
        <f t="shared" si="3"/>
        <v>1</v>
      </c>
      <c r="G24" s="55">
        <f t="shared" si="3"/>
        <v>1</v>
      </c>
      <c r="H24" s="55">
        <f t="shared" si="3"/>
        <v>1</v>
      </c>
      <c r="I24" s="55">
        <f t="shared" si="3"/>
        <v>1</v>
      </c>
      <c r="J24" s="55">
        <f t="shared" si="3"/>
        <v>1</v>
      </c>
      <c r="K24" s="55">
        <f t="shared" si="3"/>
        <v>1</v>
      </c>
      <c r="L24" s="55">
        <f t="shared" si="3"/>
        <v>1</v>
      </c>
      <c r="M24" s="55">
        <f t="shared" si="3"/>
        <v>1</v>
      </c>
      <c r="N24" s="55">
        <f t="shared" si="3"/>
        <v>1</v>
      </c>
      <c r="O24" s="55">
        <f t="shared" si="3"/>
        <v>1</v>
      </c>
      <c r="P24" s="55">
        <f t="shared" si="3"/>
        <v>1</v>
      </c>
      <c r="Q24" s="55">
        <f t="shared" si="3"/>
        <v>1</v>
      </c>
      <c r="R24" s="48"/>
    </row>
    <row r="25" spans="1:18" ht="33" customHeight="1" x14ac:dyDescent="0.25">
      <c r="A25" s="48"/>
      <c r="B25" s="58"/>
      <c r="C25" s="57"/>
      <c r="D25" s="57"/>
      <c r="E25" s="57"/>
      <c r="F25" s="57"/>
      <c r="G25" s="57"/>
      <c r="H25" s="57"/>
      <c r="I25" s="57"/>
      <c r="J25" s="57"/>
      <c r="K25" s="62"/>
      <c r="L25" s="56"/>
      <c r="M25" s="56"/>
      <c r="N25" s="56"/>
      <c r="O25" s="56"/>
      <c r="P25" s="48"/>
      <c r="Q25" s="48"/>
      <c r="R25" s="48"/>
    </row>
    <row r="26" spans="1:18" ht="33" customHeight="1" x14ac:dyDescent="0.25">
      <c r="A26" s="48"/>
      <c r="B26" s="64"/>
      <c r="C26" s="63"/>
      <c r="D26" s="63"/>
      <c r="E26" s="63"/>
      <c r="F26" s="63"/>
      <c r="G26" s="63"/>
      <c r="H26" s="63"/>
      <c r="I26" s="63"/>
      <c r="J26" s="63"/>
      <c r="K26" s="56"/>
      <c r="L26" s="56"/>
      <c r="M26" s="56"/>
      <c r="N26" s="56"/>
      <c r="O26" s="56"/>
      <c r="P26" s="48"/>
      <c r="Q26" s="48"/>
      <c r="R26" s="48"/>
    </row>
    <row r="27" spans="1:18" ht="33" customHeight="1" x14ac:dyDescent="0.25"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1:18" ht="33" customHeight="1" x14ac:dyDescent="0.25"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1:18" ht="33" customHeight="1" x14ac:dyDescent="0.25"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</row>
    <row r="30" spans="1:18" ht="33" customHeight="1" x14ac:dyDescent="0.25"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1:18" ht="33" customHeight="1" x14ac:dyDescent="0.25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</row>
    <row r="32" spans="1:18" ht="33" customHeight="1" x14ac:dyDescent="0.25">
      <c r="B32" s="40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</row>
    <row r="33" spans="1:18" ht="33" customHeight="1" x14ac:dyDescent="0.25">
      <c r="B33" s="17"/>
      <c r="C33" s="145"/>
      <c r="D33" s="18"/>
      <c r="E33" s="18"/>
      <c r="F33" s="18"/>
      <c r="G33" s="18"/>
      <c r="H33" s="18"/>
      <c r="I33" s="18"/>
      <c r="J33" s="18"/>
    </row>
    <row r="34" spans="1:18" ht="39.75" customHeight="1" x14ac:dyDescent="0.25">
      <c r="B34" s="449" t="s">
        <v>210</v>
      </c>
      <c r="C34" s="449"/>
      <c r="D34" s="449"/>
      <c r="E34" s="449"/>
      <c r="F34" s="449"/>
      <c r="G34" s="449"/>
      <c r="H34" s="449"/>
      <c r="I34" s="449"/>
      <c r="J34" s="449"/>
      <c r="K34" s="449"/>
      <c r="L34" s="449"/>
      <c r="M34" s="449"/>
    </row>
    <row r="35" spans="1:18" ht="33" customHeight="1" x14ac:dyDescent="0.25">
      <c r="B35" s="45"/>
      <c r="C35" s="46"/>
      <c r="D35" s="46"/>
      <c r="E35" s="46"/>
      <c r="F35" s="46"/>
      <c r="G35" s="46"/>
      <c r="H35" s="46"/>
      <c r="I35" s="46"/>
      <c r="J35" s="46"/>
      <c r="K35" s="47"/>
      <c r="L35" s="47"/>
      <c r="M35" s="47"/>
      <c r="N35" s="47"/>
      <c r="O35" s="47"/>
      <c r="P35" s="47"/>
      <c r="Q35" s="47"/>
    </row>
    <row r="36" spans="1:18" ht="33" customHeight="1" x14ac:dyDescent="0.25">
      <c r="B36" s="59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48"/>
      <c r="Q36" s="48"/>
      <c r="R36" s="48"/>
    </row>
    <row r="37" spans="1:18" ht="33" customHeight="1" x14ac:dyDescent="0.25">
      <c r="A37" s="61"/>
      <c r="B37" s="53"/>
      <c r="C37" s="53">
        <v>2007</v>
      </c>
      <c r="D37" s="53">
        <v>2008</v>
      </c>
      <c r="E37" s="53">
        <v>2009</v>
      </c>
      <c r="F37" s="53">
        <v>2010</v>
      </c>
      <c r="G37" s="53">
        <v>2011</v>
      </c>
      <c r="H37" s="53">
        <v>2012</v>
      </c>
      <c r="I37" s="53">
        <v>2013</v>
      </c>
      <c r="J37" s="53">
        <v>2014</v>
      </c>
      <c r="K37" s="53">
        <v>2015</v>
      </c>
      <c r="L37" s="53">
        <v>2016</v>
      </c>
      <c r="M37" s="53">
        <v>2017</v>
      </c>
      <c r="N37" s="53">
        <v>2018</v>
      </c>
      <c r="O37" s="53">
        <v>2019</v>
      </c>
      <c r="P37" s="53">
        <v>2020</v>
      </c>
      <c r="Q37" s="53">
        <v>2021</v>
      </c>
      <c r="R37" s="48"/>
    </row>
    <row r="38" spans="1:18" ht="33" customHeight="1" x14ac:dyDescent="0.25">
      <c r="A38" s="61"/>
      <c r="B38" s="54" t="str">
        <f>+B14</f>
        <v>Consumo intermedio de las industrias características de la salud</v>
      </c>
      <c r="C38" s="55">
        <f t="shared" ref="C38:Q38" si="4">C14/C16</f>
        <v>0.60172416778744309</v>
      </c>
      <c r="D38" s="55">
        <f t="shared" si="4"/>
        <v>0.62962371934982619</v>
      </c>
      <c r="E38" s="55">
        <f t="shared" si="4"/>
        <v>0.62725089415797108</v>
      </c>
      <c r="F38" s="55">
        <f t="shared" si="4"/>
        <v>0.64796193796382417</v>
      </c>
      <c r="G38" s="55">
        <f t="shared" si="4"/>
        <v>0.66323653808271243</v>
      </c>
      <c r="H38" s="55">
        <f t="shared" si="4"/>
        <v>0.68518485080547942</v>
      </c>
      <c r="I38" s="55">
        <f t="shared" si="4"/>
        <v>0.7013206429969755</v>
      </c>
      <c r="J38" s="55">
        <f t="shared" si="4"/>
        <v>0.7044198907160466</v>
      </c>
      <c r="K38" s="55">
        <f t="shared" si="4"/>
        <v>0.68947196580689207</v>
      </c>
      <c r="L38" s="55">
        <f t="shared" si="4"/>
        <v>0.69762099710896774</v>
      </c>
      <c r="M38" s="55">
        <f t="shared" si="4"/>
        <v>0.70099383728588871</v>
      </c>
      <c r="N38" s="55">
        <f t="shared" si="4"/>
        <v>0.71154706234802878</v>
      </c>
      <c r="O38" s="55">
        <f t="shared" si="4"/>
        <v>0.72372552376529486</v>
      </c>
      <c r="P38" s="55">
        <f t="shared" si="4"/>
        <v>0.72211689514765554</v>
      </c>
      <c r="Q38" s="55">
        <f t="shared" si="4"/>
        <v>0.77680434213692573</v>
      </c>
      <c r="R38" s="48"/>
    </row>
    <row r="39" spans="1:18" ht="33" customHeight="1" x14ac:dyDescent="0.25">
      <c r="A39" s="61"/>
      <c r="B39" s="54" t="str">
        <f>+B15</f>
        <v>Consumo intermedio de las industrias conexas de la salud</v>
      </c>
      <c r="C39" s="55">
        <f t="shared" ref="C39:Q39" si="5">C15/C16</f>
        <v>0.39827583221255691</v>
      </c>
      <c r="D39" s="55">
        <f t="shared" si="5"/>
        <v>0.37037628065017375</v>
      </c>
      <c r="E39" s="55">
        <f t="shared" si="5"/>
        <v>0.37274910584202892</v>
      </c>
      <c r="F39" s="55">
        <f t="shared" si="5"/>
        <v>0.35203806203617583</v>
      </c>
      <c r="G39" s="55">
        <f t="shared" si="5"/>
        <v>0.33676346191728757</v>
      </c>
      <c r="H39" s="55">
        <f t="shared" si="5"/>
        <v>0.31481514919452058</v>
      </c>
      <c r="I39" s="55">
        <f t="shared" si="5"/>
        <v>0.2986793570030245</v>
      </c>
      <c r="J39" s="55">
        <f t="shared" si="5"/>
        <v>0.2955801092839534</v>
      </c>
      <c r="K39" s="55">
        <f t="shared" si="5"/>
        <v>0.31052803419310793</v>
      </c>
      <c r="L39" s="55">
        <f t="shared" si="5"/>
        <v>0.30237900289103231</v>
      </c>
      <c r="M39" s="55">
        <f t="shared" si="5"/>
        <v>0.29900616271411129</v>
      </c>
      <c r="N39" s="55">
        <f t="shared" si="5"/>
        <v>0.28845293765197122</v>
      </c>
      <c r="O39" s="55">
        <f t="shared" si="5"/>
        <v>0.27627447623470508</v>
      </c>
      <c r="P39" s="55">
        <f t="shared" si="5"/>
        <v>0.27788310485234446</v>
      </c>
      <c r="Q39" s="55">
        <f t="shared" si="5"/>
        <v>0.22319565786307424</v>
      </c>
      <c r="R39" s="48"/>
    </row>
    <row r="40" spans="1:18" ht="33" customHeight="1" x14ac:dyDescent="0.25">
      <c r="A40" s="61"/>
      <c r="B40" s="54" t="str">
        <f>+B16</f>
        <v>Consumo intermedio de las industrias características  y conexas de la salud</v>
      </c>
      <c r="C40" s="55">
        <f>SUM(C38:C39)</f>
        <v>1</v>
      </c>
      <c r="D40" s="55">
        <f t="shared" ref="D40:O40" si="6">SUM(D38:D39)</f>
        <v>1</v>
      </c>
      <c r="E40" s="55">
        <f t="shared" si="6"/>
        <v>1</v>
      </c>
      <c r="F40" s="55">
        <f t="shared" si="6"/>
        <v>1</v>
      </c>
      <c r="G40" s="55">
        <f t="shared" si="6"/>
        <v>1</v>
      </c>
      <c r="H40" s="55">
        <f t="shared" si="6"/>
        <v>1</v>
      </c>
      <c r="I40" s="55">
        <f t="shared" si="6"/>
        <v>1</v>
      </c>
      <c r="J40" s="55">
        <f t="shared" si="6"/>
        <v>1</v>
      </c>
      <c r="K40" s="55">
        <f t="shared" si="6"/>
        <v>1</v>
      </c>
      <c r="L40" s="55">
        <f t="shared" si="6"/>
        <v>1</v>
      </c>
      <c r="M40" s="55">
        <f t="shared" si="6"/>
        <v>1</v>
      </c>
      <c r="N40" s="55">
        <f t="shared" si="6"/>
        <v>1</v>
      </c>
      <c r="O40" s="55">
        <f t="shared" si="6"/>
        <v>1</v>
      </c>
      <c r="P40" s="56"/>
      <c r="Q40" s="48"/>
      <c r="R40" s="48"/>
    </row>
    <row r="41" spans="1:18" ht="33" customHeight="1" x14ac:dyDescent="0.25">
      <c r="A41" s="61"/>
      <c r="B41" s="58"/>
      <c r="C41" s="57"/>
      <c r="D41" s="57"/>
      <c r="E41" s="57"/>
      <c r="F41" s="57"/>
      <c r="G41" s="57"/>
      <c r="H41" s="57"/>
      <c r="I41" s="57"/>
      <c r="J41" s="57"/>
      <c r="K41" s="62"/>
      <c r="L41" s="56"/>
      <c r="M41" s="56"/>
      <c r="N41" s="56"/>
      <c r="O41" s="56"/>
      <c r="P41" s="48"/>
      <c r="Q41" s="48"/>
      <c r="R41" s="48"/>
    </row>
    <row r="42" spans="1:18" ht="33" customHeight="1" x14ac:dyDescent="0.25">
      <c r="B42" s="45"/>
      <c r="C42" s="46"/>
      <c r="D42" s="46"/>
      <c r="E42" s="46"/>
      <c r="F42" s="46"/>
      <c r="G42" s="46"/>
      <c r="H42" s="46"/>
      <c r="I42" s="46"/>
      <c r="J42" s="46"/>
      <c r="K42" s="65"/>
      <c r="L42" s="65"/>
      <c r="M42" s="65"/>
      <c r="N42" s="65"/>
      <c r="O42" s="65"/>
      <c r="P42" s="47"/>
      <c r="Q42" s="47"/>
    </row>
    <row r="43" spans="1:18" ht="33" customHeight="1" x14ac:dyDescent="0.25">
      <c r="B43" s="17"/>
      <c r="C43" s="18"/>
      <c r="D43" s="18"/>
      <c r="E43" s="18"/>
      <c r="F43" s="18"/>
      <c r="G43" s="18"/>
      <c r="H43" s="18"/>
      <c r="I43" s="18"/>
      <c r="J43" s="18"/>
    </row>
    <row r="44" spans="1:18" ht="33" customHeight="1" x14ac:dyDescent="0.25">
      <c r="B44" s="17"/>
      <c r="C44" s="18"/>
      <c r="D44" s="18"/>
      <c r="E44" s="18"/>
      <c r="F44" s="18"/>
      <c r="G44" s="18"/>
      <c r="H44" s="18"/>
      <c r="I44" s="18"/>
      <c r="J44" s="18"/>
    </row>
    <row r="45" spans="1:18" ht="33" customHeight="1" x14ac:dyDescent="0.25">
      <c r="B45" s="17"/>
      <c r="C45" s="18"/>
      <c r="D45" s="18"/>
      <c r="E45" s="18"/>
      <c r="F45" s="18"/>
      <c r="G45" s="18"/>
      <c r="H45" s="18"/>
      <c r="I45" s="18"/>
      <c r="J45" s="18"/>
    </row>
    <row r="46" spans="1:18" ht="33" customHeight="1" x14ac:dyDescent="0.25">
      <c r="B46" s="17"/>
      <c r="C46" s="18"/>
      <c r="D46" s="18"/>
      <c r="E46" s="18"/>
      <c r="F46" s="18"/>
      <c r="G46" s="18"/>
      <c r="H46" s="18"/>
      <c r="I46" s="18"/>
      <c r="J46" s="18"/>
    </row>
    <row r="47" spans="1:18" ht="33" customHeight="1" x14ac:dyDescent="0.25">
      <c r="B47" s="17"/>
      <c r="C47" s="18"/>
      <c r="D47" s="18"/>
      <c r="E47" s="18"/>
      <c r="F47" s="18"/>
      <c r="G47" s="18"/>
      <c r="H47" s="18"/>
      <c r="I47" s="18"/>
      <c r="J47" s="18"/>
    </row>
    <row r="48" spans="1:18" ht="33" customHeight="1" x14ac:dyDescent="0.25">
      <c r="C48" s="33"/>
    </row>
    <row r="49" spans="2:3" ht="33" customHeight="1" x14ac:dyDescent="0.25">
      <c r="C49" s="33"/>
    </row>
    <row r="50" spans="2:3" ht="15" customHeight="1" x14ac:dyDescent="0.25">
      <c r="B50" s="19" t="s">
        <v>205</v>
      </c>
      <c r="C50" s="33"/>
    </row>
    <row r="51" spans="2:3" ht="15" customHeight="1" x14ac:dyDescent="0.25">
      <c r="B51" s="19" t="s">
        <v>15</v>
      </c>
      <c r="C51" s="33"/>
    </row>
    <row r="52" spans="2:3" ht="15" customHeight="1" x14ac:dyDescent="0.25">
      <c r="C52" s="33"/>
    </row>
  </sheetData>
  <mergeCells count="4">
    <mergeCell ref="B34:M34"/>
    <mergeCell ref="B3:Q3"/>
    <mergeCell ref="B4:Q4"/>
    <mergeCell ref="B18:M18"/>
  </mergeCells>
  <hyperlinks>
    <hyperlink ref="B2" location="Indice!A1" display="Índice"/>
    <hyperlink ref="Q2" location="'1.2.3'!A1" display="Siguiente"/>
    <hyperlink ref="P2" location="'1.2.1'!A1" display="Anterior"/>
  </hyperlinks>
  <pageMargins left="1.0900000000000001" right="0.70866141732283472" top="0.74803149606299213" bottom="0.74803149606299213" header="0.31496062992125984" footer="0.31496062992125984"/>
  <pageSetup paperSize="9" scale="88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9"/>
  <sheetViews>
    <sheetView showGridLines="0" zoomScale="70" zoomScaleNormal="70" workbookViewId="0">
      <pane ySplit="5" topLeftCell="A6" activePane="bottomLeft" state="frozen"/>
      <selection activeCell="B14" sqref="B14:Q16"/>
      <selection pane="bottomLeft" activeCell="B2" sqref="B2"/>
    </sheetView>
  </sheetViews>
  <sheetFormatPr baseColWidth="10" defaultRowHeight="15" x14ac:dyDescent="0.25"/>
  <cols>
    <col min="1" max="1" width="5" customWidth="1"/>
    <col min="2" max="2" width="52.7109375" customWidth="1"/>
    <col min="3" max="17" width="15.85546875" customWidth="1"/>
  </cols>
  <sheetData>
    <row r="1" spans="2:17" ht="78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2:17" ht="33" customHeight="1" x14ac:dyDescent="0.25">
      <c r="B2" s="52" t="s">
        <v>3</v>
      </c>
      <c r="C2" s="74"/>
      <c r="D2" s="74"/>
      <c r="E2" s="74"/>
      <c r="F2" s="74"/>
      <c r="G2" s="74"/>
      <c r="H2" s="74"/>
      <c r="I2" s="74"/>
      <c r="J2" s="74"/>
      <c r="L2" s="74"/>
      <c r="M2" s="74"/>
      <c r="N2" s="74"/>
      <c r="O2" s="74"/>
      <c r="P2" s="39" t="s">
        <v>279</v>
      </c>
      <c r="Q2" s="39" t="s">
        <v>280</v>
      </c>
    </row>
    <row r="3" spans="2:17" ht="33" customHeight="1" x14ac:dyDescent="0.25">
      <c r="B3" s="448" t="s">
        <v>105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2:17" ht="33" customHeight="1" x14ac:dyDescent="0.25">
      <c r="B4" s="450" t="s">
        <v>211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  <c r="P4" s="450"/>
      <c r="Q4" s="450"/>
    </row>
    <row r="5" spans="2:17" ht="33" customHeight="1" x14ac:dyDescent="0.25">
      <c r="B5" s="75"/>
      <c r="C5" s="75"/>
      <c r="D5" s="75"/>
      <c r="E5" s="75"/>
      <c r="F5" s="75"/>
      <c r="G5" s="75"/>
      <c r="H5" s="75"/>
      <c r="I5" s="75"/>
      <c r="J5" s="75"/>
      <c r="K5" s="74"/>
      <c r="L5" s="74"/>
      <c r="M5" s="74"/>
      <c r="N5" s="74"/>
      <c r="O5" s="74"/>
    </row>
    <row r="6" spans="2:17" ht="33" customHeight="1" x14ac:dyDescent="0.25">
      <c r="B6" s="21" t="s">
        <v>0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22"/>
      <c r="Q6" s="22"/>
    </row>
    <row r="7" spans="2:17" ht="33" customHeight="1" x14ac:dyDescent="0.25">
      <c r="B7" s="32" t="s">
        <v>4</v>
      </c>
      <c r="C7" s="32">
        <v>2007</v>
      </c>
      <c r="D7" s="32">
        <v>2008</v>
      </c>
      <c r="E7" s="32">
        <v>2009</v>
      </c>
      <c r="F7" s="32">
        <v>2010</v>
      </c>
      <c r="G7" s="32">
        <v>2011</v>
      </c>
      <c r="H7" s="32">
        <v>2012</v>
      </c>
      <c r="I7" s="32">
        <v>2013</v>
      </c>
      <c r="J7" s="32">
        <v>2014</v>
      </c>
      <c r="K7" s="32">
        <v>2015</v>
      </c>
      <c r="L7" s="32">
        <v>2016</v>
      </c>
      <c r="M7" s="32">
        <v>2017</v>
      </c>
      <c r="N7" s="32">
        <v>2018</v>
      </c>
      <c r="O7" s="32">
        <v>2019</v>
      </c>
      <c r="P7" s="32">
        <v>2020</v>
      </c>
      <c r="Q7" s="32">
        <v>2021</v>
      </c>
    </row>
    <row r="8" spans="2:17" ht="33" customHeight="1" x14ac:dyDescent="0.25">
      <c r="B8" s="26" t="s">
        <v>467</v>
      </c>
      <c r="C8" s="27">
        <v>317663</v>
      </c>
      <c r="D8" s="27">
        <v>418515</v>
      </c>
      <c r="E8" s="27">
        <v>437323</v>
      </c>
      <c r="F8" s="27">
        <v>553442</v>
      </c>
      <c r="G8" s="27">
        <v>736542</v>
      </c>
      <c r="H8" s="27">
        <v>851710</v>
      </c>
      <c r="I8" s="27">
        <v>1043411</v>
      </c>
      <c r="J8" s="27">
        <v>1165505</v>
      </c>
      <c r="K8" s="27">
        <v>1054475</v>
      </c>
      <c r="L8" s="27">
        <v>1062683</v>
      </c>
      <c r="M8" s="27">
        <v>1223436</v>
      </c>
      <c r="N8" s="27">
        <v>1455207</v>
      </c>
      <c r="O8" s="27">
        <v>1279889</v>
      </c>
      <c r="P8" s="27">
        <v>1051333</v>
      </c>
      <c r="Q8" s="27">
        <v>1328172</v>
      </c>
    </row>
    <row r="9" spans="2:17" ht="33" customHeight="1" x14ac:dyDescent="0.25">
      <c r="B9" s="26" t="s">
        <v>468</v>
      </c>
      <c r="C9" s="27">
        <v>307804</v>
      </c>
      <c r="D9" s="27">
        <v>415747</v>
      </c>
      <c r="E9" s="27">
        <v>485766</v>
      </c>
      <c r="F9" s="27">
        <v>600269</v>
      </c>
      <c r="G9" s="27">
        <v>678448</v>
      </c>
      <c r="H9" s="27">
        <v>800301</v>
      </c>
      <c r="I9" s="27">
        <v>865400</v>
      </c>
      <c r="J9" s="27">
        <v>944789</v>
      </c>
      <c r="K9" s="27">
        <v>980713</v>
      </c>
      <c r="L9" s="27">
        <v>957110</v>
      </c>
      <c r="M9" s="27">
        <v>910169</v>
      </c>
      <c r="N9" s="27">
        <v>955293</v>
      </c>
      <c r="O9" s="27">
        <v>1052263</v>
      </c>
      <c r="P9" s="27">
        <v>1098669</v>
      </c>
      <c r="Q9" s="27">
        <v>1213015</v>
      </c>
    </row>
    <row r="10" spans="2:17" ht="33" customHeight="1" x14ac:dyDescent="0.25">
      <c r="B10" s="28" t="s">
        <v>469</v>
      </c>
      <c r="C10" s="51">
        <v>625467</v>
      </c>
      <c r="D10" s="51">
        <v>834262</v>
      </c>
      <c r="E10" s="51">
        <v>923089</v>
      </c>
      <c r="F10" s="51">
        <v>1153711</v>
      </c>
      <c r="G10" s="51">
        <v>1414990</v>
      </c>
      <c r="H10" s="51">
        <v>1652011</v>
      </c>
      <c r="I10" s="51">
        <v>1908811</v>
      </c>
      <c r="J10" s="51">
        <v>2110294</v>
      </c>
      <c r="K10" s="51">
        <v>2035188</v>
      </c>
      <c r="L10" s="51">
        <v>2019793</v>
      </c>
      <c r="M10" s="51">
        <v>2133605</v>
      </c>
      <c r="N10" s="51">
        <v>2410500</v>
      </c>
      <c r="O10" s="51">
        <v>2332152</v>
      </c>
      <c r="P10" s="51">
        <v>2150002</v>
      </c>
      <c r="Q10" s="51">
        <v>2541187</v>
      </c>
    </row>
    <row r="11" spans="2:17" ht="33" customHeight="1" x14ac:dyDescent="0.25">
      <c r="B11" s="60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</row>
    <row r="12" spans="2:17" ht="33" customHeight="1" x14ac:dyDescent="0.25">
      <c r="B12" s="21" t="s">
        <v>1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22"/>
      <c r="Q12" s="22"/>
    </row>
    <row r="13" spans="2:17" ht="33" customHeight="1" x14ac:dyDescent="0.25">
      <c r="B13" s="32" t="s">
        <v>4</v>
      </c>
      <c r="C13" s="32">
        <v>2007</v>
      </c>
      <c r="D13" s="32">
        <v>2008</v>
      </c>
      <c r="E13" s="32">
        <v>2009</v>
      </c>
      <c r="F13" s="32">
        <v>2010</v>
      </c>
      <c r="G13" s="32">
        <v>2011</v>
      </c>
      <c r="H13" s="32">
        <v>2012</v>
      </c>
      <c r="I13" s="32">
        <v>2013</v>
      </c>
      <c r="J13" s="32">
        <v>2014</v>
      </c>
      <c r="K13" s="32">
        <v>2015</v>
      </c>
      <c r="L13" s="32">
        <v>2016</v>
      </c>
      <c r="M13" s="32">
        <v>2017</v>
      </c>
      <c r="N13" s="32">
        <v>2018</v>
      </c>
      <c r="O13" s="32">
        <v>2019</v>
      </c>
      <c r="P13" s="32">
        <v>2020</v>
      </c>
      <c r="Q13" s="32">
        <v>2021</v>
      </c>
    </row>
    <row r="14" spans="2:17" ht="33" customHeight="1" x14ac:dyDescent="0.25">
      <c r="B14" s="26" t="s">
        <v>470</v>
      </c>
      <c r="C14" s="27">
        <v>317663</v>
      </c>
      <c r="D14" s="27">
        <v>397751</v>
      </c>
      <c r="E14" s="27">
        <v>402982</v>
      </c>
      <c r="F14" s="27">
        <v>492660</v>
      </c>
      <c r="G14" s="27">
        <v>614045</v>
      </c>
      <c r="H14" s="27">
        <v>691197</v>
      </c>
      <c r="I14" s="27">
        <v>831688</v>
      </c>
      <c r="J14" s="27">
        <v>916458</v>
      </c>
      <c r="K14" s="27">
        <v>822322</v>
      </c>
      <c r="L14" s="27">
        <v>851765</v>
      </c>
      <c r="M14" s="27">
        <v>977219</v>
      </c>
      <c r="N14" s="27">
        <v>1132177</v>
      </c>
      <c r="O14" s="27">
        <v>997950</v>
      </c>
      <c r="P14" s="27">
        <v>822684</v>
      </c>
      <c r="Q14" s="27">
        <v>1018395</v>
      </c>
    </row>
    <row r="15" spans="2:17" ht="33" customHeight="1" x14ac:dyDescent="0.25">
      <c r="B15" s="26" t="s">
        <v>468</v>
      </c>
      <c r="C15" s="27">
        <v>307804</v>
      </c>
      <c r="D15" s="27">
        <v>383471</v>
      </c>
      <c r="E15" s="27">
        <v>446884</v>
      </c>
      <c r="F15" s="27">
        <v>503575</v>
      </c>
      <c r="G15" s="27">
        <v>530688</v>
      </c>
      <c r="H15" s="27">
        <v>598991</v>
      </c>
      <c r="I15" s="27">
        <v>638191</v>
      </c>
      <c r="J15" s="27">
        <v>687380</v>
      </c>
      <c r="K15" s="27">
        <v>710792</v>
      </c>
      <c r="L15" s="27">
        <v>721062</v>
      </c>
      <c r="M15" s="27">
        <v>693733</v>
      </c>
      <c r="N15" s="27">
        <v>703798</v>
      </c>
      <c r="O15" s="27">
        <v>781741</v>
      </c>
      <c r="P15" s="27">
        <v>817411</v>
      </c>
      <c r="Q15" s="27">
        <v>899117</v>
      </c>
    </row>
    <row r="16" spans="2:17" ht="33" customHeight="1" x14ac:dyDescent="0.25">
      <c r="B16" s="28" t="s">
        <v>469</v>
      </c>
      <c r="C16" s="51">
        <v>625467</v>
      </c>
      <c r="D16" s="51">
        <v>781222</v>
      </c>
      <c r="E16" s="51">
        <v>849866</v>
      </c>
      <c r="F16" s="51">
        <v>996235</v>
      </c>
      <c r="G16" s="51">
        <v>1144733</v>
      </c>
      <c r="H16" s="51">
        <v>1290188</v>
      </c>
      <c r="I16" s="51">
        <v>1469879</v>
      </c>
      <c r="J16" s="51">
        <v>1603838</v>
      </c>
      <c r="K16" s="51">
        <v>1533114</v>
      </c>
      <c r="L16" s="51">
        <v>1572827</v>
      </c>
      <c r="M16" s="51">
        <v>1670952</v>
      </c>
      <c r="N16" s="51">
        <v>1835975</v>
      </c>
      <c r="O16" s="51">
        <v>1779691</v>
      </c>
      <c r="P16" s="51">
        <v>1640095</v>
      </c>
      <c r="Q16" s="51">
        <v>1917512</v>
      </c>
    </row>
    <row r="17" spans="2:18" ht="33" customHeight="1" x14ac:dyDescent="0.25"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</row>
    <row r="18" spans="2:18" ht="33" customHeight="1" x14ac:dyDescent="0.25">
      <c r="B18" s="449" t="s">
        <v>324</v>
      </c>
      <c r="C18" s="449"/>
      <c r="D18" s="449"/>
      <c r="E18" s="449"/>
      <c r="F18" s="449"/>
      <c r="G18" s="449"/>
      <c r="H18" s="449"/>
      <c r="I18" s="449"/>
      <c r="J18" s="449"/>
      <c r="K18" s="449"/>
      <c r="L18" s="449"/>
      <c r="M18" s="449"/>
      <c r="N18" s="449"/>
      <c r="O18" s="74"/>
    </row>
    <row r="19" spans="2:18" ht="33" customHeight="1" x14ac:dyDescent="0.25">
      <c r="B19" s="148"/>
      <c r="C19" s="148"/>
      <c r="D19" s="148"/>
      <c r="E19" s="148"/>
      <c r="F19" s="148"/>
      <c r="G19" s="148"/>
      <c r="H19" s="148"/>
      <c r="I19" s="147"/>
      <c r="J19" s="147"/>
      <c r="K19" s="46"/>
      <c r="L19" s="46"/>
      <c r="M19" s="46"/>
      <c r="N19" s="46"/>
      <c r="O19" s="65"/>
      <c r="P19" s="47"/>
      <c r="Q19" s="47"/>
    </row>
    <row r="20" spans="2:18" ht="33" customHeight="1" x14ac:dyDescent="0.25">
      <c r="B20" s="80"/>
      <c r="C20" s="80"/>
      <c r="D20" s="80"/>
      <c r="E20" s="80"/>
      <c r="F20" s="80"/>
      <c r="G20" s="80"/>
      <c r="H20" s="80"/>
      <c r="I20" s="80"/>
      <c r="J20" s="80"/>
      <c r="K20" s="56"/>
      <c r="L20" s="56"/>
      <c r="M20" s="56"/>
      <c r="N20" s="56"/>
      <c r="O20" s="56"/>
      <c r="P20" s="48"/>
      <c r="Q20" s="48"/>
      <c r="R20" s="48"/>
    </row>
    <row r="21" spans="2:18" ht="33" customHeight="1" x14ac:dyDescent="0.25">
      <c r="B21" s="71"/>
      <c r="C21" s="71">
        <v>2007</v>
      </c>
      <c r="D21" s="71">
        <v>2008</v>
      </c>
      <c r="E21" s="71">
        <v>2009</v>
      </c>
      <c r="F21" s="71">
        <v>2010</v>
      </c>
      <c r="G21" s="71">
        <v>2011</v>
      </c>
      <c r="H21" s="71">
        <v>2012</v>
      </c>
      <c r="I21" s="71">
        <v>2013</v>
      </c>
      <c r="J21" s="71">
        <v>2014</v>
      </c>
      <c r="K21" s="71">
        <v>2015</v>
      </c>
      <c r="L21" s="71">
        <v>2016</v>
      </c>
      <c r="M21" s="71">
        <v>2017</v>
      </c>
      <c r="N21" s="71">
        <v>2018</v>
      </c>
      <c r="O21" s="71">
        <v>2019</v>
      </c>
      <c r="P21" s="71">
        <v>2020</v>
      </c>
      <c r="Q21" s="71">
        <v>2021</v>
      </c>
      <c r="R21" s="48"/>
    </row>
    <row r="22" spans="2:18" ht="33" customHeight="1" x14ac:dyDescent="0.25">
      <c r="B22" s="72" t="str">
        <f>+B8</f>
        <v>Consumo intermedio sector público</v>
      </c>
      <c r="C22" s="73">
        <f>+C8/C10</f>
        <v>0.50788131108435774</v>
      </c>
      <c r="D22" s="73">
        <f t="shared" ref="D22:Q22" si="0">+D8/D10</f>
        <v>0.50165895126471061</v>
      </c>
      <c r="E22" s="73">
        <f t="shared" si="0"/>
        <v>0.47376038496829664</v>
      </c>
      <c r="F22" s="73">
        <f t="shared" si="0"/>
        <v>0.47970592288710084</v>
      </c>
      <c r="G22" s="73">
        <f t="shared" si="0"/>
        <v>0.52052806026897713</v>
      </c>
      <c r="H22" s="73">
        <f t="shared" si="0"/>
        <v>0.51555952109277725</v>
      </c>
      <c r="I22" s="73">
        <f t="shared" si="0"/>
        <v>0.54662876523657922</v>
      </c>
      <c r="J22" s="73">
        <f t="shared" si="0"/>
        <v>0.55229508305477815</v>
      </c>
      <c r="K22" s="73">
        <f t="shared" si="0"/>
        <v>0.51812166738404508</v>
      </c>
      <c r="L22" s="73">
        <f t="shared" si="0"/>
        <v>0.52613460884357954</v>
      </c>
      <c r="M22" s="73">
        <f t="shared" si="0"/>
        <v>0.57341260448864717</v>
      </c>
      <c r="N22" s="73">
        <f t="shared" si="0"/>
        <v>0.6036950840074673</v>
      </c>
      <c r="O22" s="73">
        <f t="shared" si="0"/>
        <v>0.54880170760739433</v>
      </c>
      <c r="P22" s="73">
        <f t="shared" si="0"/>
        <v>0.48899163814731333</v>
      </c>
      <c r="Q22" s="73">
        <f t="shared" si="0"/>
        <v>0.52265811213421132</v>
      </c>
      <c r="R22" s="48"/>
    </row>
    <row r="23" spans="2:18" ht="33" customHeight="1" x14ac:dyDescent="0.25">
      <c r="B23" s="72" t="str">
        <f>+B9</f>
        <v>Consumo intermedio  sector privado</v>
      </c>
      <c r="C23" s="73">
        <f>+C9/C10</f>
        <v>0.49211868891564226</v>
      </c>
      <c r="D23" s="73">
        <f t="shared" ref="D23:Q23" si="1">+D9/D10</f>
        <v>0.49834104873528939</v>
      </c>
      <c r="E23" s="73">
        <f t="shared" si="1"/>
        <v>0.52623961503170336</v>
      </c>
      <c r="F23" s="73">
        <f t="shared" si="1"/>
        <v>0.52029407711289921</v>
      </c>
      <c r="G23" s="73">
        <f t="shared" si="1"/>
        <v>0.47947193973102281</v>
      </c>
      <c r="H23" s="73">
        <f t="shared" si="1"/>
        <v>0.48444047890722275</v>
      </c>
      <c r="I23" s="73">
        <f t="shared" si="1"/>
        <v>0.45337123476342078</v>
      </c>
      <c r="J23" s="73">
        <f t="shared" si="1"/>
        <v>0.44770491694522185</v>
      </c>
      <c r="K23" s="73">
        <f t="shared" si="1"/>
        <v>0.48187833261595486</v>
      </c>
      <c r="L23" s="73">
        <f t="shared" si="1"/>
        <v>0.47386539115642051</v>
      </c>
      <c r="M23" s="73">
        <f t="shared" si="1"/>
        <v>0.42658739551135283</v>
      </c>
      <c r="N23" s="73">
        <f t="shared" si="1"/>
        <v>0.39630491599253265</v>
      </c>
      <c r="O23" s="73">
        <f t="shared" si="1"/>
        <v>0.45119829239260562</v>
      </c>
      <c r="P23" s="73">
        <f t="shared" si="1"/>
        <v>0.51100836185268661</v>
      </c>
      <c r="Q23" s="73">
        <f t="shared" si="1"/>
        <v>0.47734188786578868</v>
      </c>
      <c r="R23" s="48"/>
    </row>
    <row r="24" spans="2:18" ht="33" customHeight="1" x14ac:dyDescent="0.25">
      <c r="B24" s="72" t="s">
        <v>77</v>
      </c>
      <c r="C24" s="73">
        <f>SUM(C22:C23)</f>
        <v>1</v>
      </c>
      <c r="D24" s="73">
        <f t="shared" ref="D24:Q24" si="2">SUM(D22:D23)</f>
        <v>1</v>
      </c>
      <c r="E24" s="73">
        <f t="shared" si="2"/>
        <v>1</v>
      </c>
      <c r="F24" s="73">
        <f t="shared" si="2"/>
        <v>1</v>
      </c>
      <c r="G24" s="73">
        <f t="shared" si="2"/>
        <v>1</v>
      </c>
      <c r="H24" s="73">
        <f t="shared" si="2"/>
        <v>1</v>
      </c>
      <c r="I24" s="73">
        <f t="shared" si="2"/>
        <v>1</v>
      </c>
      <c r="J24" s="73">
        <f t="shared" si="2"/>
        <v>1</v>
      </c>
      <c r="K24" s="73">
        <f t="shared" si="2"/>
        <v>1</v>
      </c>
      <c r="L24" s="73">
        <f t="shared" si="2"/>
        <v>1</v>
      </c>
      <c r="M24" s="73">
        <f t="shared" si="2"/>
        <v>1</v>
      </c>
      <c r="N24" s="73">
        <f t="shared" si="2"/>
        <v>1</v>
      </c>
      <c r="O24" s="73">
        <f t="shared" si="2"/>
        <v>1</v>
      </c>
      <c r="P24" s="73">
        <f t="shared" si="2"/>
        <v>1</v>
      </c>
      <c r="Q24" s="73">
        <f t="shared" si="2"/>
        <v>1</v>
      </c>
      <c r="R24" s="48"/>
    </row>
    <row r="25" spans="2:18" ht="33" customHeight="1" x14ac:dyDescent="0.25"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48"/>
    </row>
    <row r="26" spans="2:18" ht="33" customHeight="1" x14ac:dyDescent="0.25"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48"/>
    </row>
    <row r="27" spans="2:18" ht="33" customHeight="1" x14ac:dyDescent="0.25"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2:18" ht="33" customHeight="1" x14ac:dyDescent="0.25"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2:18" ht="33" customHeight="1" x14ac:dyDescent="0.25"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</row>
    <row r="30" spans="2:18" ht="33" customHeight="1" x14ac:dyDescent="0.25"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2:18" ht="33" customHeight="1" x14ac:dyDescent="0.25">
      <c r="C31" s="146"/>
      <c r="D31" s="146"/>
      <c r="E31" s="146"/>
      <c r="F31" s="18"/>
      <c r="G31" s="18"/>
      <c r="H31" s="18"/>
      <c r="I31" s="18"/>
      <c r="J31" s="18"/>
      <c r="K31" s="18"/>
      <c r="L31" s="18"/>
      <c r="M31" s="18"/>
      <c r="N31" s="18"/>
      <c r="O31" s="74"/>
    </row>
    <row r="32" spans="2:18" ht="33" customHeight="1" x14ac:dyDescent="0.25">
      <c r="B32" s="449" t="s">
        <v>271</v>
      </c>
      <c r="C32" s="449"/>
      <c r="D32" s="449"/>
      <c r="E32" s="449"/>
      <c r="F32" s="449"/>
      <c r="G32" s="449"/>
      <c r="H32" s="449"/>
      <c r="I32" s="449"/>
      <c r="J32" s="449"/>
      <c r="K32" s="449"/>
      <c r="L32" s="449"/>
      <c r="M32" s="449"/>
      <c r="N32" s="449"/>
      <c r="O32" s="74"/>
    </row>
    <row r="33" spans="2:17" ht="33" customHeight="1" x14ac:dyDescent="0.25">
      <c r="B33" s="148"/>
      <c r="C33" s="148"/>
      <c r="D33" s="148"/>
      <c r="E33" s="148"/>
      <c r="F33" s="148"/>
      <c r="G33" s="148"/>
      <c r="H33" s="148"/>
      <c r="I33" s="147"/>
      <c r="J33" s="147"/>
      <c r="K33" s="46"/>
      <c r="L33" s="46"/>
      <c r="M33" s="46"/>
      <c r="N33" s="46"/>
      <c r="O33" s="65"/>
      <c r="P33" s="47"/>
      <c r="Q33" s="47"/>
    </row>
    <row r="34" spans="2:17" ht="33" customHeight="1" x14ac:dyDescent="0.25">
      <c r="B34" s="80"/>
      <c r="C34" s="80"/>
      <c r="D34" s="80"/>
      <c r="E34" s="80"/>
      <c r="F34" s="80"/>
      <c r="G34" s="80"/>
      <c r="H34" s="80"/>
      <c r="I34" s="80"/>
      <c r="J34" s="80"/>
      <c r="K34" s="56"/>
      <c r="L34" s="56"/>
      <c r="M34" s="56"/>
      <c r="N34" s="56"/>
      <c r="O34" s="56"/>
      <c r="P34" s="48"/>
      <c r="Q34" s="48"/>
    </row>
    <row r="35" spans="2:17" ht="33" customHeight="1" x14ac:dyDescent="0.25">
      <c r="B35" s="71"/>
      <c r="C35" s="71">
        <v>2007</v>
      </c>
      <c r="D35" s="71">
        <v>2008</v>
      </c>
      <c r="E35" s="71">
        <v>2009</v>
      </c>
      <c r="F35" s="71">
        <v>2010</v>
      </c>
      <c r="G35" s="71">
        <v>2011</v>
      </c>
      <c r="H35" s="71">
        <v>2012</v>
      </c>
      <c r="I35" s="71">
        <v>2013</v>
      </c>
      <c r="J35" s="71">
        <v>2014</v>
      </c>
      <c r="K35" s="71">
        <v>2015</v>
      </c>
      <c r="L35" s="71">
        <v>2016</v>
      </c>
      <c r="M35" s="71">
        <v>2017</v>
      </c>
      <c r="N35" s="71">
        <v>2018</v>
      </c>
      <c r="O35" s="71">
        <v>2019</v>
      </c>
      <c r="P35" s="71">
        <v>2020</v>
      </c>
      <c r="Q35" s="71">
        <v>2021</v>
      </c>
    </row>
    <row r="36" spans="2:17" ht="33" customHeight="1" x14ac:dyDescent="0.25">
      <c r="B36" s="72" t="str">
        <f>+B14</f>
        <v>Consumo intermedio  sector público</v>
      </c>
      <c r="C36" s="73">
        <f t="shared" ref="C36:Q36" si="3">C14/C16</f>
        <v>0.50788131108435774</v>
      </c>
      <c r="D36" s="73">
        <f t="shared" si="3"/>
        <v>0.50913952756066783</v>
      </c>
      <c r="E36" s="73">
        <f t="shared" si="3"/>
        <v>0.47417122228680758</v>
      </c>
      <c r="F36" s="73">
        <f t="shared" si="3"/>
        <v>0.49452187485884352</v>
      </c>
      <c r="G36" s="73">
        <f t="shared" si="3"/>
        <v>0.5364089267977773</v>
      </c>
      <c r="H36" s="73">
        <f t="shared" si="3"/>
        <v>0.53573355200947459</v>
      </c>
      <c r="I36" s="73">
        <f t="shared" si="3"/>
        <v>0.56582072401877981</v>
      </c>
      <c r="J36" s="73">
        <f t="shared" si="3"/>
        <v>0.57141556690887729</v>
      </c>
      <c r="K36" s="73">
        <f t="shared" si="3"/>
        <v>0.53637368127875684</v>
      </c>
      <c r="L36" s="73">
        <f t="shared" si="3"/>
        <v>0.5415503421546044</v>
      </c>
      <c r="M36" s="73">
        <f t="shared" si="3"/>
        <v>0.58482769104079591</v>
      </c>
      <c r="N36" s="73">
        <f t="shared" si="3"/>
        <v>0.61666253625457867</v>
      </c>
      <c r="O36" s="73">
        <f t="shared" si="3"/>
        <v>0.56074340995150285</v>
      </c>
      <c r="P36" s="73">
        <f t="shared" si="3"/>
        <v>0.5016075288321713</v>
      </c>
      <c r="Q36" s="73">
        <f t="shared" si="3"/>
        <v>0.53110228254112624</v>
      </c>
    </row>
    <row r="37" spans="2:17" ht="33" customHeight="1" x14ac:dyDescent="0.25">
      <c r="B37" s="72" t="str">
        <f>+B15</f>
        <v>Consumo intermedio  sector privado</v>
      </c>
      <c r="C37" s="73">
        <f t="shared" ref="C37:Q37" si="4">C15/C16</f>
        <v>0.49211868891564226</v>
      </c>
      <c r="D37" s="73">
        <f t="shared" si="4"/>
        <v>0.49086047243933223</v>
      </c>
      <c r="E37" s="73">
        <f t="shared" si="4"/>
        <v>0.52582877771319247</v>
      </c>
      <c r="F37" s="73">
        <f t="shared" si="4"/>
        <v>0.50547812514115642</v>
      </c>
      <c r="G37" s="73">
        <f t="shared" si="4"/>
        <v>0.4635910732022227</v>
      </c>
      <c r="H37" s="73">
        <f t="shared" si="4"/>
        <v>0.46426644799052541</v>
      </c>
      <c r="I37" s="73">
        <f t="shared" si="4"/>
        <v>0.43417927598122025</v>
      </c>
      <c r="J37" s="73">
        <f t="shared" si="4"/>
        <v>0.42858443309112265</v>
      </c>
      <c r="K37" s="73">
        <f t="shared" si="4"/>
        <v>0.46362631872124316</v>
      </c>
      <c r="L37" s="73">
        <f t="shared" si="4"/>
        <v>0.4584496578453956</v>
      </c>
      <c r="M37" s="73">
        <f t="shared" si="4"/>
        <v>0.41517230895920409</v>
      </c>
      <c r="N37" s="73">
        <f t="shared" si="4"/>
        <v>0.38333746374542138</v>
      </c>
      <c r="O37" s="73">
        <f t="shared" si="4"/>
        <v>0.43925659004849721</v>
      </c>
      <c r="P37" s="73">
        <f t="shared" si="4"/>
        <v>0.4983924711678287</v>
      </c>
      <c r="Q37" s="73">
        <f t="shared" si="4"/>
        <v>0.46889771745887376</v>
      </c>
    </row>
    <row r="38" spans="2:17" ht="33" customHeight="1" x14ac:dyDescent="0.25">
      <c r="B38" s="72" t="s">
        <v>77</v>
      </c>
      <c r="C38" s="73">
        <f>SUM(C36:C37)</f>
        <v>1</v>
      </c>
      <c r="D38" s="73">
        <f t="shared" ref="D38:O38" si="5">SUM(D36:D37)</f>
        <v>1</v>
      </c>
      <c r="E38" s="73">
        <f t="shared" si="5"/>
        <v>1</v>
      </c>
      <c r="F38" s="73">
        <f t="shared" si="5"/>
        <v>1</v>
      </c>
      <c r="G38" s="73">
        <f t="shared" si="5"/>
        <v>1</v>
      </c>
      <c r="H38" s="73">
        <f t="shared" si="5"/>
        <v>1</v>
      </c>
      <c r="I38" s="73">
        <f t="shared" si="5"/>
        <v>1</v>
      </c>
      <c r="J38" s="73">
        <f t="shared" si="5"/>
        <v>1</v>
      </c>
      <c r="K38" s="73">
        <f t="shared" si="5"/>
        <v>1</v>
      </c>
      <c r="L38" s="73">
        <f t="shared" si="5"/>
        <v>1</v>
      </c>
      <c r="M38" s="73">
        <f t="shared" si="5"/>
        <v>1</v>
      </c>
      <c r="N38" s="73">
        <f t="shared" si="5"/>
        <v>1</v>
      </c>
      <c r="O38" s="73">
        <f t="shared" si="5"/>
        <v>1</v>
      </c>
      <c r="P38" s="48"/>
      <c r="Q38" s="48"/>
    </row>
    <row r="39" spans="2:17" ht="33" customHeight="1" x14ac:dyDescent="0.25">
      <c r="B39" s="83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56"/>
      <c r="P39" s="48"/>
      <c r="Q39" s="48"/>
    </row>
    <row r="40" spans="2:17" ht="33" customHeight="1" x14ac:dyDescent="0.25">
      <c r="B40" s="83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56"/>
      <c r="P40" s="48"/>
      <c r="Q40" s="48"/>
    </row>
    <row r="41" spans="2:17" ht="33" customHeight="1" x14ac:dyDescent="0.25">
      <c r="B41" s="76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4"/>
    </row>
    <row r="42" spans="2:17" ht="33" customHeight="1" x14ac:dyDescent="0.25">
      <c r="B42" s="76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4"/>
    </row>
    <row r="43" spans="2:17" ht="33" customHeight="1" x14ac:dyDescent="0.25">
      <c r="B43" s="76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4"/>
    </row>
    <row r="44" spans="2:17" ht="33" customHeight="1" x14ac:dyDescent="0.25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74"/>
    </row>
    <row r="45" spans="2:17" ht="17.25" customHeight="1" x14ac:dyDescent="0.25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74"/>
    </row>
    <row r="46" spans="2:17" ht="15.75" customHeight="1" x14ac:dyDescent="0.25">
      <c r="B46" s="19" t="s">
        <v>205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74"/>
    </row>
    <row r="47" spans="2:17" ht="17.25" customHeight="1" x14ac:dyDescent="0.25">
      <c r="B47" s="19" t="s">
        <v>15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74"/>
    </row>
    <row r="48" spans="2:17" ht="17.25" customHeight="1" x14ac:dyDescent="0.25">
      <c r="D48" s="78"/>
      <c r="E48" s="33"/>
      <c r="F48" s="74"/>
      <c r="G48" s="33"/>
      <c r="H48" s="74"/>
      <c r="I48" s="74"/>
      <c r="J48" s="74"/>
      <c r="K48" s="74"/>
      <c r="L48" s="74"/>
      <c r="M48" s="74"/>
      <c r="N48" s="74"/>
      <c r="O48" s="74"/>
    </row>
    <row r="49" spans="4:15" ht="17.25" customHeight="1" x14ac:dyDescent="0.25">
      <c r="D49" s="78"/>
      <c r="E49" s="33"/>
      <c r="F49" s="74"/>
      <c r="G49" s="33"/>
      <c r="H49" s="74"/>
      <c r="I49" s="74"/>
      <c r="J49" s="74"/>
      <c r="K49" s="74"/>
      <c r="L49" s="74"/>
      <c r="M49" s="74"/>
      <c r="N49" s="74"/>
      <c r="O49" s="74"/>
    </row>
  </sheetData>
  <mergeCells count="4">
    <mergeCell ref="B32:N32"/>
    <mergeCell ref="B4:Q4"/>
    <mergeCell ref="B3:Q3"/>
    <mergeCell ref="B18:N18"/>
  </mergeCells>
  <hyperlinks>
    <hyperlink ref="B2" location="Indice!A1" display="Índice"/>
    <hyperlink ref="Q2" location="'1.2.4'!A1" display="Siguiente"/>
    <hyperlink ref="P2" location="'1.2.2'!A1" display="Anterior"/>
  </hyperlink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45</vt:i4>
      </vt:variant>
      <vt:variant>
        <vt:lpstr>Rangos con nombre</vt:lpstr>
      </vt:variant>
      <vt:variant>
        <vt:i4>29</vt:i4>
      </vt:variant>
    </vt:vector>
  </HeadingPairs>
  <TitlesOfParts>
    <vt:vector size="74" baseType="lpstr">
      <vt:lpstr>Indice</vt:lpstr>
      <vt:lpstr>1.1.1</vt:lpstr>
      <vt:lpstr>1.1.2</vt:lpstr>
      <vt:lpstr>1.1.3</vt:lpstr>
      <vt:lpstr>1.1.4</vt:lpstr>
      <vt:lpstr>1.1.5</vt:lpstr>
      <vt:lpstr>1.2.1</vt:lpstr>
      <vt:lpstr>1.2.2</vt:lpstr>
      <vt:lpstr>1.2.3</vt:lpstr>
      <vt:lpstr>1.2.4</vt:lpstr>
      <vt:lpstr>1.2.5</vt:lpstr>
      <vt:lpstr>1.3.1</vt:lpstr>
      <vt:lpstr>1.3.2</vt:lpstr>
      <vt:lpstr>1.3.3</vt:lpstr>
      <vt:lpstr>1.3.4</vt:lpstr>
      <vt:lpstr>1.3.5</vt:lpstr>
      <vt:lpstr>2.1.1</vt:lpstr>
      <vt:lpstr>2.1.2</vt:lpstr>
      <vt:lpstr>2.1.3</vt:lpstr>
      <vt:lpstr>2.1.4</vt:lpstr>
      <vt:lpstr>2.1.5</vt:lpstr>
      <vt:lpstr>2.1.6</vt:lpstr>
      <vt:lpstr>2.1.7</vt:lpstr>
      <vt:lpstr>2.1.8</vt:lpstr>
      <vt:lpstr>2.1.9</vt:lpstr>
      <vt:lpstr>2.1.10</vt:lpstr>
      <vt:lpstr>2.1.11</vt:lpstr>
      <vt:lpstr>2.1.12</vt:lpstr>
      <vt:lpstr>2.1.13</vt:lpstr>
      <vt:lpstr>2.1.14</vt:lpstr>
      <vt:lpstr>2.1.15</vt:lpstr>
      <vt:lpstr>2.1.16</vt:lpstr>
      <vt:lpstr>2.1.17</vt:lpstr>
      <vt:lpstr>2.1.18</vt:lpstr>
      <vt:lpstr>2.1.19</vt:lpstr>
      <vt:lpstr>2.1.20</vt:lpstr>
      <vt:lpstr>2.1.21</vt:lpstr>
      <vt:lpstr>2.1.22</vt:lpstr>
      <vt:lpstr>2.1.23</vt:lpstr>
      <vt:lpstr>2.1.24</vt:lpstr>
      <vt:lpstr>3.1</vt:lpstr>
      <vt:lpstr>3.2</vt:lpstr>
      <vt:lpstr>3.3</vt:lpstr>
      <vt:lpstr>4.1</vt:lpstr>
      <vt:lpstr>4.2</vt:lpstr>
      <vt:lpstr>'1.1.1'!Área_de_impresión</vt:lpstr>
      <vt:lpstr>'1.1.2'!Área_de_impresión</vt:lpstr>
      <vt:lpstr>'1.1.4'!Área_de_impresión</vt:lpstr>
      <vt:lpstr>'1.1.5'!Área_de_impresión</vt:lpstr>
      <vt:lpstr>'1.2.1'!Área_de_impresión</vt:lpstr>
      <vt:lpstr>'1.2.2'!Área_de_impresión</vt:lpstr>
      <vt:lpstr>'1.2.4'!Área_de_impresión</vt:lpstr>
      <vt:lpstr>'1.2.5'!Área_de_impresión</vt:lpstr>
      <vt:lpstr>'1.3.2'!Área_de_impresión</vt:lpstr>
      <vt:lpstr>'1.3.4'!Área_de_impresión</vt:lpstr>
      <vt:lpstr>'1.3.5'!Área_de_impresión</vt:lpstr>
      <vt:lpstr>'2.1.1'!Área_de_impresión</vt:lpstr>
      <vt:lpstr>'2.1.10'!Área_de_impresión</vt:lpstr>
      <vt:lpstr>'2.1.12'!Área_de_impresión</vt:lpstr>
      <vt:lpstr>'2.1.13'!Área_de_impresión</vt:lpstr>
      <vt:lpstr>'2.1.14'!Área_de_impresión</vt:lpstr>
      <vt:lpstr>'2.1.15'!Área_de_impresión</vt:lpstr>
      <vt:lpstr>'2.1.16'!Área_de_impresión</vt:lpstr>
      <vt:lpstr>'2.1.17'!Área_de_impresión</vt:lpstr>
      <vt:lpstr>'2.1.18'!Área_de_impresión</vt:lpstr>
      <vt:lpstr>'2.1.19'!Área_de_impresión</vt:lpstr>
      <vt:lpstr>'2.1.2'!Área_de_impresión</vt:lpstr>
      <vt:lpstr>'2.1.20'!Área_de_impresión</vt:lpstr>
      <vt:lpstr>'2.1.21'!Área_de_impresión</vt:lpstr>
      <vt:lpstr>'2.1.3'!Área_de_impresión</vt:lpstr>
      <vt:lpstr>'2.1.4'!Área_de_impresión</vt:lpstr>
      <vt:lpstr>'2.1.6'!Área_de_impresión</vt:lpstr>
      <vt:lpstr>'2.1.7'!Área_de_impresión</vt:lpstr>
      <vt:lpstr>'2.1.8'!Área_de_impresión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Soledad Carvajal</dc:creator>
  <cp:lastModifiedBy>INEC Paulina Roman</cp:lastModifiedBy>
  <cp:lastPrinted>2017-11-10T16:27:13Z</cp:lastPrinted>
  <dcterms:created xsi:type="dcterms:W3CDTF">2015-10-07T13:11:32Z</dcterms:created>
  <dcterms:modified xsi:type="dcterms:W3CDTF">2022-12-15T09:18:50Z</dcterms:modified>
</cp:coreProperties>
</file>