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drawings/drawing18.xml" ContentType="application/vnd.openxmlformats-officedocument.drawingml.chartshapes+xml"/>
  <Override PartName="/xl/charts/chart27.xml" ContentType="application/vnd.openxmlformats-officedocument.drawingml.chart+xml"/>
  <Override PartName="/xl/drawings/drawing19.xml" ContentType="application/vnd.openxmlformats-officedocument.drawingml.chartshapes+xml"/>
  <Override PartName="/xl/charts/chart28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9.xml" ContentType="application/vnd.openxmlformats-officedocument.drawingml.chart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24.xml" ContentType="application/vnd.openxmlformats-officedocument.drawing+xml"/>
  <Override PartName="/xl/charts/chart33.xml" ContentType="application/vnd.openxmlformats-officedocument.drawingml.chart+xml"/>
  <Override PartName="/xl/drawings/drawing25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26.xml" ContentType="application/vnd.openxmlformats-officedocument.drawing+xml"/>
  <Override PartName="/xl/charts/chart36.xml" ContentType="application/vnd.openxmlformats-officedocument.drawingml.chart+xml"/>
  <Override PartName="/xl/drawings/drawing27.xml" ContentType="application/vnd.openxmlformats-officedocument.drawing+xml"/>
  <Override PartName="/xl/charts/chart3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2\CSS_2020_21\7_Difu\7.2_Gener_prod\7.2.1_Recop_prod\RESULTADOS_13\CSS_2007_21_DECON\4_Tabulados_CSS\"/>
    </mc:Choice>
  </mc:AlternateContent>
  <bookViews>
    <workbookView showSheetTabs="0" xWindow="0" yWindow="0" windowWidth="25200" windowHeight="12675" tabRatio="929"/>
  </bookViews>
  <sheets>
    <sheet name="Indice" sheetId="91" r:id="rId1"/>
    <sheet name="1.1 Poblac por grupos de edad" sheetId="105" r:id="rId2"/>
    <sheet name="1.2 Poblac por áreas" sheetId="106" r:id="rId3"/>
    <sheet name="2.1 Tasas de variación PIB" sheetId="42" r:id="rId4"/>
    <sheet name="2.2 Inflación anual" sheetId="50" r:id="rId5"/>
    <sheet name="2.3 Condicion de actividad" sheetId="55" r:id="rId6"/>
    <sheet name="2.4 Evol pobreza" sheetId="59" r:id="rId7"/>
    <sheet name="2.5 Serv básicos" sheetId="120" r:id="rId8"/>
    <sheet name="2.6 Seguro" sheetId="86" r:id="rId9"/>
    <sheet name="2.7 Mujeres embarazadas" sheetId="96" r:id="rId10"/>
    <sheet name="2.8 Nacidos vivos" sheetId="97" r:id="rId11"/>
    <sheet name="2.9 Tasa natalidad" sheetId="100" r:id="rId12"/>
    <sheet name="3.1 Causas de morbilidad" sheetId="107" r:id="rId13"/>
    <sheet name="3.2 Defunciones" sheetId="101" r:id="rId14"/>
    <sheet name="3.3 Defunciones causa" sheetId="102" r:id="rId15"/>
    <sheet name="4.1 Establecimientos por sector" sheetId="122" r:id="rId16"/>
    <sheet name="4.2 Establecimientos_niveles" sheetId="126" r:id="rId17"/>
    <sheet name="4.3 Tasa Médicos" sheetId="125" r:id="rId18"/>
    <sheet name="4.4 Prom de estada por entidad" sheetId="123" r:id="rId19"/>
    <sheet name="4.5 Establecimientos hosp prome" sheetId="117" r:id="rId20"/>
    <sheet name="4.6 Camas dotación" sheetId="112" r:id="rId21"/>
    <sheet name="4.7 Consulta de morbilidad" sheetId="113" r:id="rId22"/>
    <sheet name="4.8 Consultas tipo de age" sheetId="114" r:id="rId23"/>
    <sheet name="4.9 Egresos porcentuales" sheetId="115" r:id="rId24"/>
  </sheets>
  <definedNames>
    <definedName name="_24._Establecimientos_por_sector_a_nivel_nacional">Indice!$C$25</definedName>
    <definedName name="_xlnm._FilterDatabase" localSheetId="8" hidden="1">'2.6 Seguro'!$F$23:$F$30</definedName>
    <definedName name="_xlnm.Print_Area" localSheetId="3">'2.1 Tasas de variación PIB'!$B$1:$M$29</definedName>
    <definedName name="_xlnm.Print_Area" localSheetId="4">'2.2 Inflación anual'!$B$1:$M$40</definedName>
    <definedName name="_xlnm.Print_Area" localSheetId="5">'2.3 Condicion de actividad'!$B$1:$L$39</definedName>
    <definedName name="_xlnm.Print_Area" localSheetId="6">'2.4 Evol pobreza'!$B$1:$I$47</definedName>
    <definedName name="_xlnm.Print_Area" localSheetId="7">'2.5 Serv básicos'!$B$1:$D$42</definedName>
    <definedName name="_xlnm.Print_Area" localSheetId="8">'2.6 Seguro'!$B$1:$G$32</definedName>
  </definedNames>
  <calcPr calcId="152511"/>
</workbook>
</file>

<file path=xl/calcChain.xml><?xml version="1.0" encoding="utf-8"?>
<calcChain xmlns="http://schemas.openxmlformats.org/spreadsheetml/2006/main">
  <c r="D42" i="126" l="1"/>
  <c r="D41" i="126"/>
  <c r="C42" i="126"/>
  <c r="C41" i="126"/>
  <c r="D29" i="126"/>
  <c r="D28" i="126"/>
  <c r="C29" i="126"/>
  <c r="C28" i="126"/>
  <c r="E8" i="126" l="1"/>
  <c r="E9" i="126"/>
  <c r="E7" i="126"/>
  <c r="D16" i="126"/>
  <c r="D15" i="126"/>
  <c r="C16" i="126"/>
  <c r="C15" i="126"/>
  <c r="C26" i="113" l="1"/>
  <c r="C31" i="122" l="1"/>
  <c r="C30" i="122"/>
  <c r="C29" i="122"/>
  <c r="C28" i="122"/>
  <c r="C27" i="122"/>
  <c r="C26" i="122"/>
  <c r="C25" i="122"/>
  <c r="C24" i="122"/>
  <c r="C23" i="122"/>
  <c r="D35" i="102" l="1"/>
  <c r="C35" i="102"/>
  <c r="D25" i="102"/>
  <c r="D26" i="102"/>
  <c r="D27" i="102"/>
  <c r="D28" i="102"/>
  <c r="D29" i="102"/>
  <c r="D30" i="102"/>
  <c r="D31" i="102"/>
  <c r="D32" i="102"/>
  <c r="D33" i="102"/>
  <c r="D34" i="102"/>
  <c r="D24" i="102"/>
  <c r="C25" i="102"/>
  <c r="C26" i="102"/>
  <c r="C27" i="102"/>
  <c r="C28" i="102"/>
  <c r="C29" i="102"/>
  <c r="C30" i="102"/>
  <c r="C31" i="102"/>
  <c r="C32" i="102"/>
  <c r="C33" i="102"/>
  <c r="C34" i="102"/>
  <c r="C24" i="102"/>
  <c r="B25" i="102"/>
  <c r="B26" i="102"/>
  <c r="B27" i="102"/>
  <c r="B28" i="102"/>
  <c r="B29" i="102"/>
  <c r="B30" i="102"/>
  <c r="B31" i="102"/>
  <c r="B32" i="102"/>
  <c r="B33" i="102"/>
  <c r="B34" i="102"/>
  <c r="B24" i="102"/>
  <c r="F18" i="102"/>
  <c r="G18" i="102"/>
  <c r="E18" i="102"/>
  <c r="C28" i="115" l="1"/>
  <c r="D25" i="115"/>
  <c r="C27" i="115"/>
  <c r="C26" i="115"/>
  <c r="C25" i="115"/>
  <c r="D32" i="112"/>
  <c r="D24" i="112"/>
  <c r="C32" i="112"/>
  <c r="D28" i="112" s="1"/>
  <c r="C26" i="112"/>
  <c r="C28" i="112"/>
  <c r="C29" i="112"/>
  <c r="C27" i="112"/>
  <c r="C30" i="112"/>
  <c r="C31" i="112"/>
  <c r="C25" i="112"/>
  <c r="B26" i="112"/>
  <c r="B28" i="112"/>
  <c r="B27" i="112"/>
  <c r="B30" i="112"/>
  <c r="B31" i="112"/>
  <c r="B29" i="112"/>
  <c r="B25" i="112"/>
  <c r="C30" i="59"/>
  <c r="D30" i="59"/>
  <c r="E30" i="59"/>
  <c r="F30" i="59"/>
  <c r="G30" i="59"/>
  <c r="H30" i="59"/>
  <c r="I30" i="59"/>
  <c r="J30" i="59"/>
  <c r="K30" i="59"/>
  <c r="L30" i="59"/>
  <c r="M30" i="59"/>
  <c r="N30" i="59"/>
  <c r="O30" i="59"/>
  <c r="P30" i="59"/>
  <c r="Q30" i="59"/>
  <c r="B30" i="59"/>
  <c r="C29" i="59"/>
  <c r="D29" i="59"/>
  <c r="E29" i="59"/>
  <c r="F29" i="59"/>
  <c r="G29" i="59"/>
  <c r="H29" i="59"/>
  <c r="I29" i="59"/>
  <c r="J29" i="59"/>
  <c r="K29" i="59"/>
  <c r="L29" i="59"/>
  <c r="M29" i="59"/>
  <c r="N29" i="59"/>
  <c r="O29" i="59"/>
  <c r="P29" i="59"/>
  <c r="Q29" i="59"/>
  <c r="B29" i="59"/>
  <c r="B20" i="59"/>
  <c r="D19" i="59"/>
  <c r="E19" i="59"/>
  <c r="F19" i="59"/>
  <c r="G19" i="59"/>
  <c r="H19" i="59"/>
  <c r="I19" i="59"/>
  <c r="J19" i="59"/>
  <c r="K19" i="59"/>
  <c r="L19" i="59"/>
  <c r="M19" i="59"/>
  <c r="N19" i="59"/>
  <c r="O19" i="59"/>
  <c r="P19" i="59"/>
  <c r="Q19" i="59"/>
  <c r="C19" i="59"/>
  <c r="B19" i="59"/>
  <c r="D20" i="55"/>
  <c r="C20" i="55"/>
  <c r="B33" i="106"/>
  <c r="B34" i="106"/>
  <c r="B35" i="106"/>
  <c r="B36" i="106"/>
  <c r="B37" i="106"/>
  <c r="B38" i="106"/>
  <c r="B39" i="106"/>
  <c r="B32" i="106"/>
  <c r="B27" i="105"/>
  <c r="B21" i="105"/>
  <c r="B22" i="105"/>
  <c r="B23" i="105"/>
  <c r="B24" i="105"/>
  <c r="B25" i="105"/>
  <c r="B26" i="105"/>
  <c r="B20" i="105"/>
  <c r="C27" i="123"/>
  <c r="C28" i="123"/>
  <c r="C29" i="123"/>
  <c r="C30" i="123"/>
  <c r="C31" i="123"/>
  <c r="B27" i="123"/>
  <c r="B28" i="123"/>
  <c r="B29" i="123"/>
  <c r="B30" i="123"/>
  <c r="B31" i="123"/>
  <c r="B26" i="123"/>
  <c r="C26" i="123"/>
  <c r="D26" i="112" l="1"/>
  <c r="D29" i="112"/>
  <c r="D31" i="112"/>
  <c r="D25" i="112"/>
  <c r="D30" i="112"/>
  <c r="C33" i="112"/>
  <c r="D27" i="112"/>
  <c r="O12" i="114" l="1"/>
  <c r="Q12" i="114"/>
  <c r="D22" i="114"/>
  <c r="E22" i="114"/>
  <c r="D23" i="114"/>
  <c r="E23" i="114"/>
  <c r="D24" i="114"/>
  <c r="E24" i="114"/>
  <c r="D25" i="114"/>
  <c r="E25" i="114"/>
  <c r="D26" i="114"/>
  <c r="E26" i="114"/>
  <c r="B26" i="113"/>
  <c r="B27" i="113"/>
  <c r="C27" i="113"/>
  <c r="C30" i="113" s="1"/>
  <c r="B28" i="113"/>
  <c r="C28" i="113"/>
  <c r="B29" i="113"/>
  <c r="C29" i="113"/>
  <c r="B37" i="113"/>
  <c r="C37" i="113"/>
  <c r="B38" i="113"/>
  <c r="C38" i="113"/>
  <c r="C44" i="113" s="1"/>
  <c r="B39" i="113"/>
  <c r="C39" i="113"/>
  <c r="B40" i="113"/>
  <c r="C40" i="113"/>
  <c r="B41" i="113"/>
  <c r="C41" i="113"/>
  <c r="D53" i="117"/>
  <c r="D54" i="117"/>
  <c r="D55" i="117"/>
  <c r="D67" i="117"/>
  <c r="D68" i="117"/>
  <c r="D69" i="117"/>
  <c r="B23" i="122"/>
  <c r="B24" i="122"/>
  <c r="B25" i="122"/>
  <c r="C32" i="122"/>
  <c r="B26" i="122"/>
  <c r="B27" i="122"/>
  <c r="B28" i="122"/>
  <c r="B29" i="122"/>
  <c r="B30" i="122"/>
  <c r="B31" i="122"/>
  <c r="C17" i="101"/>
  <c r="D17" i="101"/>
  <c r="E17" i="101"/>
  <c r="F17" i="101"/>
  <c r="G17" i="101"/>
  <c r="H17" i="101"/>
  <c r="I17" i="101"/>
  <c r="J17" i="101"/>
  <c r="K17" i="101"/>
  <c r="L17" i="101"/>
  <c r="M17" i="101"/>
  <c r="N17" i="101"/>
  <c r="O17" i="101"/>
  <c r="P17" i="101"/>
  <c r="Q17" i="101"/>
  <c r="R17" i="101"/>
  <c r="S17" i="101"/>
  <c r="T17" i="101"/>
  <c r="C29" i="101"/>
  <c r="D29" i="101"/>
  <c r="E29" i="101"/>
  <c r="F29" i="101"/>
  <c r="G29" i="101"/>
  <c r="H29" i="101"/>
  <c r="I29" i="101"/>
  <c r="J29" i="101"/>
  <c r="K29" i="101"/>
  <c r="L29" i="101"/>
  <c r="M29" i="101"/>
  <c r="N29" i="101"/>
  <c r="O29" i="101"/>
  <c r="P29" i="101"/>
  <c r="Q29" i="101"/>
  <c r="R29" i="101"/>
  <c r="S29" i="101"/>
  <c r="T29" i="101"/>
  <c r="C41" i="101"/>
  <c r="D41" i="101"/>
  <c r="E41" i="101"/>
  <c r="F41" i="101"/>
  <c r="G41" i="101"/>
  <c r="H41" i="101"/>
  <c r="I41" i="101"/>
  <c r="J41" i="101"/>
  <c r="K41" i="101"/>
  <c r="L41" i="101"/>
  <c r="M41" i="101"/>
  <c r="N41" i="101"/>
  <c r="O41" i="101"/>
  <c r="P41" i="101"/>
  <c r="Q41" i="101"/>
  <c r="R41" i="101"/>
  <c r="S41" i="101"/>
  <c r="T41" i="101"/>
  <c r="C19" i="97"/>
  <c r="D19" i="97"/>
  <c r="B16" i="96"/>
  <c r="C16" i="96"/>
  <c r="D16" i="96"/>
  <c r="B17" i="96"/>
  <c r="C17" i="96"/>
  <c r="B22" i="86"/>
  <c r="C22" i="86"/>
  <c r="B23" i="86"/>
  <c r="C23" i="86"/>
  <c r="B24" i="86"/>
  <c r="C24" i="86"/>
  <c r="B25" i="86"/>
  <c r="C25" i="86"/>
  <c r="B26" i="86"/>
  <c r="C26" i="86"/>
  <c r="B27" i="86"/>
  <c r="C27" i="86"/>
  <c r="B28" i="86"/>
  <c r="C28" i="86"/>
  <c r="B29" i="86"/>
  <c r="C29" i="86"/>
  <c r="B30" i="86"/>
  <c r="C30" i="86"/>
  <c r="B31" i="86"/>
  <c r="C31" i="86"/>
  <c r="B32" i="86"/>
  <c r="D48" i="120"/>
  <c r="D49" i="120"/>
  <c r="D50" i="120"/>
  <c r="D51" i="120"/>
  <c r="D52" i="120"/>
  <c r="B71" i="120"/>
  <c r="D71" i="120"/>
  <c r="B72" i="120"/>
  <c r="D72" i="120"/>
  <c r="B73" i="120"/>
  <c r="D73" i="120"/>
  <c r="B74" i="120"/>
  <c r="D74" i="120"/>
  <c r="B75" i="120"/>
  <c r="D75" i="120"/>
  <c r="B76" i="120"/>
  <c r="D76" i="120"/>
  <c r="B77" i="120"/>
  <c r="D77" i="120"/>
  <c r="C91" i="120"/>
  <c r="C92" i="120"/>
  <c r="C112" i="120"/>
  <c r="C113" i="120"/>
  <c r="C114" i="120"/>
  <c r="C115" i="120"/>
  <c r="C116" i="120"/>
  <c r="D113" i="120" s="1"/>
  <c r="C133" i="120"/>
  <c r="C134" i="120"/>
  <c r="C135" i="120"/>
  <c r="C136" i="120"/>
  <c r="C137" i="120"/>
  <c r="C20" i="59"/>
  <c r="D20" i="59"/>
  <c r="E20" i="59"/>
  <c r="F20" i="59"/>
  <c r="G20" i="59"/>
  <c r="H20" i="59"/>
  <c r="I20" i="59"/>
  <c r="J20" i="59"/>
  <c r="K20" i="59"/>
  <c r="L20" i="59"/>
  <c r="M20" i="59"/>
  <c r="N20" i="59"/>
  <c r="O20" i="59"/>
  <c r="P20" i="59"/>
  <c r="Q20" i="59"/>
  <c r="C21" i="55"/>
  <c r="D21" i="55"/>
  <c r="D26" i="55" s="1"/>
  <c r="C22" i="55"/>
  <c r="D22" i="55"/>
  <c r="C23" i="55"/>
  <c r="D23" i="55"/>
  <c r="C24" i="55"/>
  <c r="D24" i="55"/>
  <c r="C25" i="55"/>
  <c r="D25" i="55"/>
  <c r="T9" i="42"/>
  <c r="T15" i="42"/>
  <c r="U15" i="42"/>
  <c r="C20" i="106"/>
  <c r="C21" i="106"/>
  <c r="C32" i="106"/>
  <c r="D32" i="106"/>
  <c r="C33" i="106"/>
  <c r="D33" i="106"/>
  <c r="C34" i="106"/>
  <c r="D34" i="106"/>
  <c r="C35" i="106"/>
  <c r="D35" i="106"/>
  <c r="C36" i="106"/>
  <c r="D36" i="106"/>
  <c r="C37" i="106"/>
  <c r="D37" i="106"/>
  <c r="C38" i="106"/>
  <c r="D38" i="106"/>
  <c r="C39" i="106"/>
  <c r="D39" i="106"/>
  <c r="C20" i="105"/>
  <c r="C27" i="105" s="1"/>
  <c r="D20" i="105"/>
  <c r="D27" i="105" s="1"/>
  <c r="C21" i="105"/>
  <c r="D21" i="105"/>
  <c r="C22" i="105"/>
  <c r="D22" i="105"/>
  <c r="C23" i="105"/>
  <c r="D23" i="105"/>
  <c r="C24" i="105"/>
  <c r="D24" i="105"/>
  <c r="C25" i="105"/>
  <c r="D25" i="105"/>
  <c r="C26" i="105"/>
  <c r="D26" i="105"/>
  <c r="D41" i="113" l="1"/>
  <c r="D40" i="113"/>
  <c r="D39" i="113"/>
  <c r="D37" i="113"/>
  <c r="D44" i="113" s="1"/>
  <c r="D27" i="113"/>
  <c r="D28" i="113"/>
  <c r="D26" i="113"/>
  <c r="D30" i="113" s="1"/>
  <c r="D29" i="113"/>
  <c r="D38" i="113"/>
  <c r="D26" i="115"/>
  <c r="D27" i="115" s="1"/>
  <c r="C32" i="86"/>
  <c r="D25" i="86"/>
  <c r="D31" i="86"/>
  <c r="D23" i="86"/>
  <c r="D22" i="86"/>
  <c r="D28" i="86"/>
  <c r="D24" i="86"/>
  <c r="D30" i="86"/>
  <c r="D29" i="86"/>
  <c r="D27" i="86"/>
  <c r="D26" i="86"/>
  <c r="D115" i="120"/>
  <c r="D53" i="120"/>
  <c r="E50" i="120" s="1"/>
  <c r="D114" i="120"/>
  <c r="C138" i="120"/>
  <c r="D112" i="120"/>
  <c r="D116" i="120" s="1"/>
  <c r="C93" i="120"/>
  <c r="D91" i="120" s="1"/>
  <c r="D78" i="120"/>
  <c r="C26" i="55"/>
  <c r="U9" i="42"/>
  <c r="E52" i="120" l="1"/>
  <c r="D32" i="86"/>
  <c r="E53" i="120"/>
  <c r="E49" i="120"/>
  <c r="E48" i="120"/>
  <c r="E51" i="120"/>
  <c r="E74" i="120"/>
  <c r="E75" i="120"/>
  <c r="E71" i="120"/>
  <c r="E72" i="120"/>
  <c r="D92" i="120"/>
  <c r="D93" i="120" s="1"/>
  <c r="D135" i="120"/>
  <c r="D137" i="120"/>
  <c r="D136" i="120"/>
  <c r="E73" i="120"/>
  <c r="D133" i="120"/>
  <c r="E76" i="120"/>
  <c r="E77" i="120"/>
  <c r="D134" i="120"/>
  <c r="D138" i="120" l="1"/>
  <c r="E78" i="120"/>
</calcChain>
</file>

<file path=xl/sharedStrings.xml><?xml version="1.0" encoding="utf-8"?>
<sst xmlns="http://schemas.openxmlformats.org/spreadsheetml/2006/main" count="753" uniqueCount="473">
  <si>
    <t>Nacional</t>
  </si>
  <si>
    <t>Letrina</t>
  </si>
  <si>
    <t>No tiene</t>
  </si>
  <si>
    <t>Red pública</t>
  </si>
  <si>
    <t>Ninguno</t>
  </si>
  <si>
    <t>Total</t>
  </si>
  <si>
    <t>Diario</t>
  </si>
  <si>
    <t>Quincenal</t>
  </si>
  <si>
    <t>Mensual</t>
  </si>
  <si>
    <t>Urbano</t>
  </si>
  <si>
    <t>Rural</t>
  </si>
  <si>
    <t>Grupos de edad</t>
  </si>
  <si>
    <t>Población Económicamente Activa</t>
  </si>
  <si>
    <t>De 65 años y más</t>
  </si>
  <si>
    <t>De 15 a 24 años</t>
  </si>
  <si>
    <t>De 25 a 34 años</t>
  </si>
  <si>
    <t>De 35 a 44 años</t>
  </si>
  <si>
    <t>De 45 a 64 años</t>
  </si>
  <si>
    <t>Población en Edad de Trabajar (PET)</t>
  </si>
  <si>
    <t>Otro empleo inadecuado</t>
  </si>
  <si>
    <t>Subempleo</t>
  </si>
  <si>
    <t>Inadecuado</t>
  </si>
  <si>
    <t>Adecuado</t>
  </si>
  <si>
    <t>No remunerado</t>
  </si>
  <si>
    <t>No Clasificado</t>
  </si>
  <si>
    <t>Abierto</t>
  </si>
  <si>
    <t>Oculto</t>
  </si>
  <si>
    <t>Empresa eléctrica pública</t>
  </si>
  <si>
    <t>Planta eléctrica privada</t>
  </si>
  <si>
    <t>Vela, candil, mechero, gas</t>
  </si>
  <si>
    <t>Otro, cual</t>
  </si>
  <si>
    <t>Tipo de servicio higiénico</t>
  </si>
  <si>
    <t>Suministro de agua</t>
  </si>
  <si>
    <t>Tipo de alumbrado</t>
  </si>
  <si>
    <t>Médico</t>
  </si>
  <si>
    <t>Obstetriz</t>
  </si>
  <si>
    <t>Otra fuente por tubería</t>
  </si>
  <si>
    <t>Carro repartidor / triciclo</t>
  </si>
  <si>
    <t>Pozo</t>
  </si>
  <si>
    <t>Río vertiente o acequia</t>
  </si>
  <si>
    <t>No</t>
  </si>
  <si>
    <t>Total nacional</t>
  </si>
  <si>
    <t>Población</t>
  </si>
  <si>
    <t>%</t>
  </si>
  <si>
    <t xml:space="preserve">Total </t>
  </si>
  <si>
    <t>Servicios básicos de la vivienda</t>
  </si>
  <si>
    <t>Eliminación de basura</t>
  </si>
  <si>
    <t xml:space="preserve"> Total</t>
  </si>
  <si>
    <t>Variables</t>
  </si>
  <si>
    <t>Seguro ISSFA-ISSPOL</t>
  </si>
  <si>
    <t>Línea de extrema pobreza o indigencia</t>
  </si>
  <si>
    <t>Línea de pobreza</t>
  </si>
  <si>
    <t>Área urbana</t>
  </si>
  <si>
    <t>Área rural</t>
  </si>
  <si>
    <t>Con asistencia profesional</t>
  </si>
  <si>
    <t>Sin asistencia profesional</t>
  </si>
  <si>
    <t>% Tipo de asistencia</t>
  </si>
  <si>
    <t>Región Sierra</t>
  </si>
  <si>
    <t>Región Costa</t>
  </si>
  <si>
    <t>Región Amazónica</t>
  </si>
  <si>
    <t xml:space="preserve">Región Insular </t>
  </si>
  <si>
    <t>Exterior</t>
  </si>
  <si>
    <t>Años</t>
  </si>
  <si>
    <t>Periodo</t>
  </si>
  <si>
    <t>Hombres</t>
  </si>
  <si>
    <t>Mujeres</t>
  </si>
  <si>
    <t>Población afiliada a seguros de salud</t>
  </si>
  <si>
    <t>Detalle</t>
  </si>
  <si>
    <t>Tasas de variación</t>
  </si>
  <si>
    <t>Inflación nacional</t>
  </si>
  <si>
    <t>N°</t>
  </si>
  <si>
    <t>Tasa</t>
  </si>
  <si>
    <t>Defunciones Infantiles **</t>
  </si>
  <si>
    <t>Defunciones Maternas ***</t>
  </si>
  <si>
    <t>Código  L.C.</t>
  </si>
  <si>
    <t>Cód. CIE-10 detallada</t>
  </si>
  <si>
    <t xml:space="preserve">Principales causas de mortalidad </t>
  </si>
  <si>
    <t xml:space="preserve">I20-I25 </t>
  </si>
  <si>
    <t>Enfermedades isquémicas del corazón</t>
  </si>
  <si>
    <t>E10-E14</t>
  </si>
  <si>
    <t>Diabetes Mellitus</t>
  </si>
  <si>
    <t>I60-I69</t>
  </si>
  <si>
    <t>Enfermedades cerebrovasculares</t>
  </si>
  <si>
    <t>Accidentes de transporte terrestre</t>
  </si>
  <si>
    <t>Enfermedades hipertensivas</t>
  </si>
  <si>
    <t>Cirrosis y otras enfermedades del hígado</t>
  </si>
  <si>
    <t>V00-V89</t>
  </si>
  <si>
    <t>K70-K76</t>
  </si>
  <si>
    <t xml:space="preserve">Otras </t>
  </si>
  <si>
    <t>N00-N39</t>
  </si>
  <si>
    <t>Enfermedades del sistema urinario</t>
  </si>
  <si>
    <t>Total de defunciones</t>
  </si>
  <si>
    <t>No. Orden</t>
  </si>
  <si>
    <t>Causas de morbilidad</t>
  </si>
  <si>
    <t>Número de egresos</t>
  </si>
  <si>
    <t>Tasa por 10,000</t>
  </si>
  <si>
    <t>K80</t>
  </si>
  <si>
    <t>Colelitiasis</t>
  </si>
  <si>
    <t>K35</t>
  </si>
  <si>
    <t>Apendicitis aguda</t>
  </si>
  <si>
    <t>A09</t>
  </si>
  <si>
    <t>Neumonia, organismo no especificado</t>
  </si>
  <si>
    <t>N39</t>
  </si>
  <si>
    <t>Otros trastornos del sistema urinario</t>
  </si>
  <si>
    <t>Aborto no especificado</t>
  </si>
  <si>
    <t>K40</t>
  </si>
  <si>
    <t>O23</t>
  </si>
  <si>
    <t>Infección de las vías genitourinarias en el embarazo</t>
  </si>
  <si>
    <t>Falso trabajo de parto</t>
  </si>
  <si>
    <t>Diarrea y gastroenteritis</t>
  </si>
  <si>
    <t>Hernia inguinal</t>
  </si>
  <si>
    <t xml:space="preserve">Atención materna </t>
  </si>
  <si>
    <t>Grupos etarios</t>
  </si>
  <si>
    <t>&lt; 1 año</t>
  </si>
  <si>
    <t>1 a 4</t>
  </si>
  <si>
    <t>5 a 9</t>
  </si>
  <si>
    <t>10 a 19</t>
  </si>
  <si>
    <t>20 a 49</t>
  </si>
  <si>
    <t>50 a 64</t>
  </si>
  <si>
    <t>65 y más</t>
  </si>
  <si>
    <t>Grupos etários</t>
  </si>
  <si>
    <t xml:space="preserve">Urbano </t>
  </si>
  <si>
    <t>Índice</t>
  </si>
  <si>
    <t>Establecimientos de salud</t>
  </si>
  <si>
    <t>Público</t>
  </si>
  <si>
    <t>Privado</t>
  </si>
  <si>
    <t xml:space="preserve">Hospitales generales </t>
  </si>
  <si>
    <t>Hospitales Básicos</t>
  </si>
  <si>
    <t>Centros de salud</t>
  </si>
  <si>
    <t>Subcentros de salud</t>
  </si>
  <si>
    <t>Puestos de salud</t>
  </si>
  <si>
    <t>Total establecimientos</t>
  </si>
  <si>
    <t>Hospitales básicos</t>
  </si>
  <si>
    <t>Sector y entidad</t>
  </si>
  <si>
    <t>Tasas por 10.000 habitantes</t>
  </si>
  <si>
    <t>Sector público</t>
  </si>
  <si>
    <t>Ministerio de Salud Pública</t>
  </si>
  <si>
    <t>Beneficencia y Soc. Protectora</t>
  </si>
  <si>
    <t>Ministerio de Defensa Nacional</t>
  </si>
  <si>
    <t>Otras 1/</t>
  </si>
  <si>
    <t>Sector privado</t>
  </si>
  <si>
    <t xml:space="preserve">Ministerio de Salud Pública </t>
  </si>
  <si>
    <t xml:space="preserve">Con fines de lucro </t>
  </si>
  <si>
    <t>Médicos</t>
  </si>
  <si>
    <t>Población1/</t>
  </si>
  <si>
    <t>Tasa 2/</t>
  </si>
  <si>
    <t xml:space="preserve">Sector, entidad y clase </t>
  </si>
  <si>
    <t>Número de establecimiento</t>
  </si>
  <si>
    <t xml:space="preserve"> Promedio días de estada </t>
  </si>
  <si>
    <t>Número de camas hospitalarias disponibles</t>
  </si>
  <si>
    <t>Días - cama disponibles</t>
  </si>
  <si>
    <t xml:space="preserve"> Rendimiento o giro de camas </t>
  </si>
  <si>
    <t>Hospital de especialidades</t>
  </si>
  <si>
    <t xml:space="preserve">Ministerio de Defensa Nacional </t>
  </si>
  <si>
    <t>Instituto Ecuatoriano de Seguridad Social</t>
  </si>
  <si>
    <t>Hospital especializado</t>
  </si>
  <si>
    <t>Otros públicos</t>
  </si>
  <si>
    <t>Municipios</t>
  </si>
  <si>
    <t>Hospital general</t>
  </si>
  <si>
    <t>Hospital básico</t>
  </si>
  <si>
    <t>Fiscomisionales</t>
  </si>
  <si>
    <t xml:space="preserve"> Sector privado </t>
  </si>
  <si>
    <t>Hospitales privados SFL</t>
  </si>
  <si>
    <t>Clínica especializada</t>
  </si>
  <si>
    <t>Clínica general</t>
  </si>
  <si>
    <t>Hospitales privados CFL</t>
  </si>
  <si>
    <t>Sector Público</t>
  </si>
  <si>
    <t>Seguro social (IESS)</t>
  </si>
  <si>
    <t xml:space="preserve"> Sector privado</t>
  </si>
  <si>
    <t>Con internación y sin internación</t>
  </si>
  <si>
    <t>Establecimientos con internación</t>
  </si>
  <si>
    <t>Hospitales generales 1/</t>
  </si>
  <si>
    <t>Hospitales especializados</t>
  </si>
  <si>
    <t>Establecimientos sin internación</t>
  </si>
  <si>
    <t>Dispensarios médicos</t>
  </si>
  <si>
    <t>Otros 2/</t>
  </si>
  <si>
    <t>Clínicas particulares</t>
  </si>
  <si>
    <t>Consultas  de morbilidad</t>
  </si>
  <si>
    <t>Enfermería</t>
  </si>
  <si>
    <t>Psicólogos</t>
  </si>
  <si>
    <t>Egresos y condición al egreso</t>
  </si>
  <si>
    <t>Egresos</t>
  </si>
  <si>
    <t>Condición al egreso</t>
  </si>
  <si>
    <t>Altas</t>
  </si>
  <si>
    <t>Fallecidos</t>
  </si>
  <si>
    <t>Producto Interno Bruto</t>
  </si>
  <si>
    <t>Miles de dólares</t>
  </si>
  <si>
    <t>Miles de dólares de 2007</t>
  </si>
  <si>
    <t>Inflación anual</t>
  </si>
  <si>
    <t>Empleo</t>
  </si>
  <si>
    <t>Desempleo</t>
  </si>
  <si>
    <t>IESS, Seguro general</t>
  </si>
  <si>
    <t>IESS, Seguro voluntario</t>
  </si>
  <si>
    <t>IESS, Seguro campesino</t>
  </si>
  <si>
    <t>Año</t>
  </si>
  <si>
    <t>Cuadro N°</t>
  </si>
  <si>
    <t>Contenido</t>
  </si>
  <si>
    <t>Dispensarios médicos (Policlinico)</t>
  </si>
  <si>
    <t>Total Nacional</t>
  </si>
  <si>
    <t>Sin Información</t>
  </si>
  <si>
    <t>Sin información</t>
  </si>
  <si>
    <t>Región</t>
  </si>
  <si>
    <t>2018*</t>
  </si>
  <si>
    <t>* Cifras semidefinitivas: corresponden a los datos o indicadores que se generan con información de los nacidos vivos ocurridos en el año de estudio e inscritos entre uno y tres años posteriores a la ocurrencia del hecho.</t>
  </si>
  <si>
    <t>** Cifras provisionales: corresponden a los datos o indicadores que se generan con información de los nacidos vivos ocurridos en el 2019, y que están sujetos a ajustes por registros posteriores.</t>
  </si>
  <si>
    <t>Código 
CIE-10</t>
  </si>
  <si>
    <t>O99</t>
  </si>
  <si>
    <t>Otras enfermedades maternas clasificables en otra parte, pero que complican el embarazo, el parto y el puerperio</t>
  </si>
  <si>
    <t>S82</t>
  </si>
  <si>
    <t>Fractura de la pierna, inclusive del tobillo</t>
  </si>
  <si>
    <t>Defunciones (t+1)1/</t>
  </si>
  <si>
    <t>Defunciones Infantiles (t+1)1/</t>
  </si>
  <si>
    <t>Defunciones Maternas (t+1)1/</t>
  </si>
  <si>
    <t>** Tasa por 1000 nacidos vivos</t>
  </si>
  <si>
    <t>*** Razón de mortalidad por 100.000 nacidos vivos</t>
  </si>
  <si>
    <t>(p**) cifras provisionales: En defunciones generales corresponden a los datos o indicadores que se generan con información de las defunciones generales ocurridas en el 2019, y que están sujetos a ajustes por registros posteriores; en defunciones maternas e infantiles corresponden a los datos o indicadores que se generan con información de las defunciones generales ocurridas en el 2018, y que están sujetos a ajustes por registros posteriores.</t>
  </si>
  <si>
    <t>Defunciones *</t>
  </si>
  <si>
    <t xml:space="preserve">1/ Defunciones registradas en el año (t+1):  corresponden a las defunciones generales, maternas e infantiles (según aplica) ocurridas en el año de estudio, e inscritas hasta el 31 de diciembre del año siguiente. Cabe mencionar que se ha realizado el ajuste desde el año 2013. </t>
  </si>
  <si>
    <t>I10-I15</t>
  </si>
  <si>
    <t xml:space="preserve">J10-J18 </t>
  </si>
  <si>
    <t xml:space="preserve"> Influenza y neumonía</t>
  </si>
  <si>
    <t>Días de estada</t>
  </si>
  <si>
    <t xml:space="preserve">Porcentaje de ocupación de camas disponibles </t>
  </si>
  <si>
    <t>Sumario</t>
  </si>
  <si>
    <t>Totales por entidades públicas</t>
  </si>
  <si>
    <t>2/ Tasas por 10.000 habitantes,  La tasa de odos los profesionales de la salud se homologa la fórmula de cálculo en el año 2018 por la Comisión de Salud.</t>
  </si>
  <si>
    <t>Indeterminado</t>
  </si>
  <si>
    <t xml:space="preserve">Sin fines de lucro  </t>
  </si>
  <si>
    <t>Excusado y alcantarillado</t>
  </si>
  <si>
    <t>Excusado y pozo séptico</t>
  </si>
  <si>
    <t>Excusado y pozo ciego</t>
  </si>
  <si>
    <t>Pila o llave pública</t>
  </si>
  <si>
    <t>Contratan el servicio</t>
  </si>
  <si>
    <t>Servicio municipal</t>
  </si>
  <si>
    <t>Botan a la calle, quebrada, río</t>
  </si>
  <si>
    <t>La queman, entierran</t>
  </si>
  <si>
    <t>Otra, cuál</t>
  </si>
  <si>
    <t>Seguro privado con hospitalización</t>
  </si>
  <si>
    <t>Seguro privado sin hospitalización</t>
  </si>
  <si>
    <t>Seguro Ministerio de Salud Pública</t>
  </si>
  <si>
    <t>Seguros Municipales</t>
  </si>
  <si>
    <t>Aseguramiento Universal de la Salud  - AUS</t>
  </si>
  <si>
    <t>Ministerios de Justicia, Derechos Humanos y Cultos</t>
  </si>
  <si>
    <t>Universidades y politécnicas</t>
  </si>
  <si>
    <t>Junta de Beneficencia de Guayaquil</t>
  </si>
  <si>
    <t>Sociedad de Lucha contra el Cáncer</t>
  </si>
  <si>
    <t>Total entidades privadas</t>
  </si>
  <si>
    <t>Región Insular</t>
  </si>
  <si>
    <t>Zonas no delimitadas</t>
  </si>
  <si>
    <t>Datos para el  2010 no disponibles</t>
  </si>
  <si>
    <t>INDICADORES DEMOGRÁFICOS</t>
  </si>
  <si>
    <t>INDICADORES SOCIOECONÓMICOS</t>
  </si>
  <si>
    <t>INDICADORES DE MORBILIDAD y MORTALIDAD</t>
  </si>
  <si>
    <t xml:space="preserve">INDICADORES FÍSICOS DE RECURSOS, SERVICIOS Y COBERTURAS DE SALUD </t>
  </si>
  <si>
    <t>Cuadro N° 1.1</t>
  </si>
  <si>
    <t>Cuadro N° 1.2</t>
  </si>
  <si>
    <t>Cuadro N° 2.1</t>
  </si>
  <si>
    <t>Cuadro N° 2.2</t>
  </si>
  <si>
    <t>Porcentaje de la inflación nacional</t>
  </si>
  <si>
    <t xml:space="preserve">Porcentaje de la inflación del sector salud </t>
  </si>
  <si>
    <t>Cuadro N° 2.3</t>
  </si>
  <si>
    <t>Población Económicamente Activa (PEA)</t>
  </si>
  <si>
    <t>Población Económicamente Inactiva (PEI)</t>
  </si>
  <si>
    <t>Cuadro N° 2.4</t>
  </si>
  <si>
    <t>Cuadro N° 2.5</t>
  </si>
  <si>
    <t>Dispone de ducha</t>
  </si>
  <si>
    <t>Cuadro N° 2.7</t>
  </si>
  <si>
    <t>Cuadro N° 2.9</t>
  </si>
  <si>
    <t>Cuadro N° 3.1</t>
  </si>
  <si>
    <t xml:space="preserve">Cuadro N° 3.2 </t>
  </si>
  <si>
    <t>Cuadro N° 3.3</t>
  </si>
  <si>
    <t xml:space="preserve">Cuadro N°  4.1 </t>
  </si>
  <si>
    <t>Cuadro N° 4.2</t>
  </si>
  <si>
    <t>Sin fines de lucro 1/</t>
  </si>
  <si>
    <t>Con fines de lucro 2/</t>
  </si>
  <si>
    <t>1/  INCLUYE:  Hospitales privados SFL, Clínica especializada, Clínica general</t>
  </si>
  <si>
    <t xml:space="preserve">2/  INCLUYE:  Hospitales privados CFL, Clínica especializada, Clínica general </t>
  </si>
  <si>
    <t>Cuadro N° 4.3</t>
  </si>
  <si>
    <t>Cuadro N° 4.4</t>
  </si>
  <si>
    <t>Cuadro N° 4.5</t>
  </si>
  <si>
    <t>Total Sin Fines de Lucro</t>
  </si>
  <si>
    <t>Total Con Fines de Lucro</t>
  </si>
  <si>
    <t>Cuadro N° 4.6</t>
  </si>
  <si>
    <t>Cuadro N° 4.7</t>
  </si>
  <si>
    <t>Cuadro N° 4.8</t>
  </si>
  <si>
    <t>Cuadro N°  4.9</t>
  </si>
  <si>
    <r>
      <rPr>
        <b/>
        <sz val="9"/>
        <color indexed="23"/>
        <rFont val="Century Gothic"/>
        <family val="2"/>
      </rPr>
      <t>Elaboración:</t>
    </r>
    <r>
      <rPr>
        <sz val="9"/>
        <color indexed="23"/>
        <rFont val="Century Gothic"/>
        <family val="2"/>
      </rPr>
      <t xml:space="preserve"> INEC</t>
    </r>
  </si>
  <si>
    <r>
      <t xml:space="preserve">Nota: 1/  Se excluye,: </t>
    </r>
    <r>
      <rPr>
        <sz val="9"/>
        <color indexed="23"/>
        <rFont val="Century Gothic"/>
        <family val="2"/>
      </rPr>
      <t>Las consultas realizadas en los establecimientos del Seguro Social: propios, anexos y Seguro Social Campesino.</t>
    </r>
  </si>
  <si>
    <r>
      <rPr>
        <b/>
        <sz val="9"/>
        <color indexed="23"/>
        <rFont val="Century Gothic"/>
        <family val="2"/>
      </rPr>
      <t xml:space="preserve">2/  Incluye: </t>
    </r>
    <r>
      <rPr>
        <sz val="9"/>
        <color indexed="23"/>
        <rFont val="Century Gothic"/>
        <family val="2"/>
      </rPr>
      <t>Cruz Roja, Planificación Familiar, Instituto Nacional de la Niñez y la Familia (INNFA), Clínicas y Brigadas Móviles, etc.</t>
    </r>
  </si>
  <si>
    <r>
      <rPr>
        <b/>
        <sz val="9"/>
        <color indexed="23"/>
        <rFont val="Century Gothic"/>
        <family val="2"/>
      </rPr>
      <t>Fuente:</t>
    </r>
    <r>
      <rPr>
        <sz val="9"/>
        <color indexed="23"/>
        <rFont val="Century Gothic"/>
        <family val="2"/>
      </rPr>
      <t xml:space="preserve"> INEC, Anuario de Recursos y Actividades de Salud 2003 - 2019.</t>
    </r>
  </si>
  <si>
    <r>
      <rPr>
        <b/>
        <sz val="9"/>
        <color indexed="23"/>
        <rFont val="Century Gothic"/>
        <family val="2"/>
      </rPr>
      <t>Nota:</t>
    </r>
    <r>
      <rPr>
        <sz val="9"/>
        <color indexed="23"/>
        <rFont val="Century Gothic"/>
        <family val="2"/>
      </rPr>
      <t xml:space="preserve"> 1/ La proyección de población de los años 2006-2018, corresponde a las estimaciones en base al Censo de Población 2010. </t>
    </r>
  </si>
  <si>
    <t>* La información 2017 está en proceso de revisión</t>
  </si>
  <si>
    <t>Población del Ecuador por sexo, según grupos etarios a nivel nacional 2021.</t>
  </si>
  <si>
    <t>Población del Ecuador por área, según grupos etarios a nivel nacional 2021.</t>
  </si>
  <si>
    <t>Producto Interno Bruto y tasas de variación 2003 - 2021.</t>
  </si>
  <si>
    <t>Porcentaje de inflación nacional y del sector de la salud en el Ecuador 2003 - 2021.</t>
  </si>
  <si>
    <t>Población económicamente activa e inactiva del área urbana según grupos de edad 2021.</t>
  </si>
  <si>
    <t>Evolución de la línea de extrema pobreza o indigencia y línea de pobreza, según consumo a nivel nacional y por periodo de tiempo 2007 - 2021.</t>
  </si>
  <si>
    <t>Población afiliada a seguros de salud 2013 - 2021.</t>
  </si>
  <si>
    <t>Mujeres embarazadas a nivel nacional y por áreas 2013 - 2021.</t>
  </si>
  <si>
    <t>Nacidos vivos por tipo de asistencia en el parto y área según región de residencia 2021.</t>
  </si>
  <si>
    <t>Tasa de natalidad 2000 - 2021.</t>
  </si>
  <si>
    <t>Tasas por 10.000 habitantes de las diez principales causas de morbilidad por egreso hospitalario a nivel nacional 2021.</t>
  </si>
  <si>
    <t>Defunciones y tasas de mortalidad total, infantil y materna 2004 - 2021.</t>
  </si>
  <si>
    <t>Número de defunciones por sexo según principales causas de muerte a nivel nacional 2021.</t>
  </si>
  <si>
    <t>Establecimientos hospitalarios por número de egresos, días y promedio de estadía, número de camas disponibles, días-cama disponibles, porcentaje de ocupación y giro de camas según sector 2021.</t>
  </si>
  <si>
    <t>Número de camas hospitalarias de dotación normal tasas por 10.000 habitantes según sector y entidad  a la que pertenecen a nivel nacional 2003 - 2021.</t>
  </si>
  <si>
    <t>Consultas de morbilidad, primeras y subsecuentes, de emergencia, realizadas por médico en los establecimientos de salud, por tipo de establecimiento.  2003 -2021.</t>
  </si>
  <si>
    <t xml:space="preserve">Estructura porcentual de egresos hospitalarios por sexo según condición hospitalaria 2003 - 2021. </t>
  </si>
  <si>
    <t>Población del Ecuador por sexo, según grupos etarios a nivel nacional
Año 2021</t>
  </si>
  <si>
    <t>Estructura porcentual de la población del Ecuador por sexo según grupos etarios a nivel nacional. Año 2021</t>
  </si>
  <si>
    <t>Población del Ecuador por área, según grupos etarios a nivel nacional
Año 2021</t>
  </si>
  <si>
    <t>Estructura porcentual de la población por áreas. Año 2021</t>
  </si>
  <si>
    <t>Estructura porcentual de la población por área, según grupos etarios. Año 2021</t>
  </si>
  <si>
    <t>Tasas de variación del PIB. Periodo 2003 - 2021 (miles de dólares)</t>
  </si>
  <si>
    <t>Tasas de variación del PIB. Periodo 2003 - 2021 (miles de dólares de 2007)</t>
  </si>
  <si>
    <t>Porcentaje de inflación nacional y del sector de la salud en el Ecuador 
Periodo 2003 - 2021</t>
  </si>
  <si>
    <t>Población económicamente activa e inactiva del área urbana según grupos de edad
Año 2021</t>
  </si>
  <si>
    <t>Estructura porcentual de la población en edad de trabajar (PET) del área urbana según grupos de edad. Año 2021</t>
  </si>
  <si>
    <t>Evolución de la línea  de extrema pobreza  o indigencia y línea de pobreza,  según consumo a nivel nacional y por periodo de tiempo
Periodo 2007 - 2021</t>
  </si>
  <si>
    <t xml:space="preserve"> Población afiliada a seguros de salud
Periodo 2013 - 2021</t>
  </si>
  <si>
    <t>Mujeres embarazadas a nivel nacional y por áreas
Periodo 2013 - 2021</t>
  </si>
  <si>
    <t>Nacidos vivos por tipo de asistencia en el parto y área según región de residencia
 2021*</t>
  </si>
  <si>
    <t>Tasa de natalidad
Periodo 2000 - 2021</t>
  </si>
  <si>
    <t>Evolución de la tasa de natalidad. Periodo 2000-2021</t>
  </si>
  <si>
    <t>Tasas por 10.000 habitantes de las diez principales causas de morbilidad por egreso hospitalario a nivel nacional
Año 2021</t>
  </si>
  <si>
    <t>Defunciones y tasas de mortalidad total, infantil y materna
Periodo 2004-2021</t>
  </si>
  <si>
    <t>Número de defunciones por sexo, según principales causas de muerte, a nivel nacional
Año 2021</t>
  </si>
  <si>
    <t xml:space="preserve">  Promedio de estadía según entidades a las que pertenecen a nivel nacional*
 Periodo 2012 - 2021                                                                                                                                                                </t>
  </si>
  <si>
    <t xml:space="preserve">  Promedio de estadía según entidades que pertenecen al sector público. Año 2021 </t>
  </si>
  <si>
    <t>Establecimientos hospitalarios por número de egresos, días y promedio de estadía, número de camas disponibles, días-cama disponibles, porcentaje de ocupación y giro de camas según sector
Año 2021</t>
  </si>
  <si>
    <t>Días promedio de estada hospitalaria. Año 2021</t>
  </si>
  <si>
    <t>Número de camas hospitalarias de dotación normal tasas por 10.000 habitantes, según sector y  entidad  a la que pertenecen a nivel nacional
Periodo 2003 - 2021</t>
  </si>
  <si>
    <t>Estructura porcentual de número de camas hospitalarias de dotación normal, según entidad a la que pertenecen a nivel nacional. Año 2021</t>
  </si>
  <si>
    <t>Estructura porcentual de egresos hospitalarios por sexo según condición hospitalaria
Periodo 2003-2021</t>
  </si>
  <si>
    <t>Estructura porcentual de egresos hospitalarios según condición de egreso. Año 2021</t>
  </si>
  <si>
    <r>
      <t xml:space="preserve">Total (t) </t>
    </r>
    <r>
      <rPr>
        <b/>
        <vertAlign val="superscript"/>
        <sz val="11"/>
        <color indexed="54"/>
        <rFont val="Century Gothic"/>
        <family val="2"/>
      </rPr>
      <t>1/</t>
    </r>
  </si>
  <si>
    <r>
      <t xml:space="preserve">Tasa de natalidad </t>
    </r>
    <r>
      <rPr>
        <b/>
        <vertAlign val="superscript"/>
        <sz val="12"/>
        <color indexed="54"/>
        <rFont val="Century Gothic"/>
        <family val="2"/>
      </rPr>
      <t xml:space="preserve"> 1/</t>
    </r>
  </si>
  <si>
    <r>
      <t xml:space="preserve">Número de nacidos vivos registrados </t>
    </r>
    <r>
      <rPr>
        <b/>
        <vertAlign val="superscript"/>
        <sz val="12"/>
        <color indexed="54"/>
        <rFont val="Century Gothic"/>
        <family val="2"/>
      </rPr>
      <t>2/</t>
    </r>
  </si>
  <si>
    <r>
      <t>Defunciones (t+1)</t>
    </r>
    <r>
      <rPr>
        <b/>
        <vertAlign val="superscript"/>
        <sz val="12"/>
        <color indexed="54"/>
        <rFont val="Century Gothic"/>
        <family val="2"/>
      </rPr>
      <t>1/</t>
    </r>
  </si>
  <si>
    <r>
      <t xml:space="preserve">Hospitales especializados </t>
    </r>
    <r>
      <rPr>
        <vertAlign val="superscript"/>
        <sz val="11"/>
        <color indexed="54"/>
        <rFont val="Century Gothic"/>
        <family val="2"/>
      </rPr>
      <t>1</t>
    </r>
    <r>
      <rPr>
        <sz val="11"/>
        <color indexed="54"/>
        <rFont val="Century Gothic"/>
        <family val="2"/>
      </rPr>
      <t>/</t>
    </r>
  </si>
  <si>
    <r>
      <t xml:space="preserve">Clínica particulares </t>
    </r>
    <r>
      <rPr>
        <vertAlign val="superscript"/>
        <sz val="11"/>
        <color indexed="54"/>
        <rFont val="Century Gothic"/>
        <family val="2"/>
      </rPr>
      <t>2</t>
    </r>
    <r>
      <rPr>
        <sz val="11"/>
        <color indexed="54"/>
        <rFont val="Century Gothic"/>
        <family val="2"/>
      </rPr>
      <t>/</t>
    </r>
  </si>
  <si>
    <r>
      <t xml:space="preserve">Otros </t>
    </r>
    <r>
      <rPr>
        <vertAlign val="superscript"/>
        <sz val="11"/>
        <color indexed="54"/>
        <rFont val="Century Gothic"/>
        <family val="2"/>
      </rPr>
      <t xml:space="preserve"> 3</t>
    </r>
    <r>
      <rPr>
        <sz val="11"/>
        <color indexed="54"/>
        <rFont val="Century Gothic"/>
        <family val="2"/>
      </rPr>
      <t>/</t>
    </r>
  </si>
  <si>
    <t>2019*</t>
  </si>
  <si>
    <t>2020*</t>
  </si>
  <si>
    <t>2021**</t>
  </si>
  <si>
    <t>1°</t>
  </si>
  <si>
    <t>U07</t>
  </si>
  <si>
    <t>COVID 19 virus identificado y no identificado</t>
  </si>
  <si>
    <t>2°</t>
  </si>
  <si>
    <t>3°</t>
  </si>
  <si>
    <t>4°</t>
  </si>
  <si>
    <t>5°</t>
  </si>
  <si>
    <t>Otras gastroenteritis y colitis de origen infeccioso y no especificado</t>
  </si>
  <si>
    <t>6°</t>
  </si>
  <si>
    <t>7°</t>
  </si>
  <si>
    <t>8°</t>
  </si>
  <si>
    <t>S52</t>
  </si>
  <si>
    <t>Fractura del antebrazo</t>
  </si>
  <si>
    <t>9°</t>
  </si>
  <si>
    <t>10°</t>
  </si>
  <si>
    <t>Tasa de mortalidad infantil por 1.000 nacidos vivos. Periodo 2004-2021</t>
  </si>
  <si>
    <t>Razón de mortalidad materna por 100.000 nacidos vivos. Periodo 2004-2021</t>
  </si>
  <si>
    <t>Giros de camas. Año 2021</t>
  </si>
  <si>
    <t>Consultas de morbilidad realizadas por tipo de agente de salud a nivel nacional
Periodo 2003 - 2019</t>
  </si>
  <si>
    <t>Estructura porcentual de las consultas de morbilidad por tipo de agente de salud. Año 2019</t>
  </si>
  <si>
    <t>Anterior</t>
  </si>
  <si>
    <t>Siguiente</t>
  </si>
  <si>
    <t>Producto Interno Bruto y tasas de variación
Periodo 2003-2021</t>
  </si>
  <si>
    <r>
      <rPr>
        <b/>
        <sz val="9"/>
        <color rgb="FF646482"/>
        <rFont val="Century Gothic"/>
        <family val="2"/>
      </rPr>
      <t>Elaboración:</t>
    </r>
    <r>
      <rPr>
        <sz val="9"/>
        <color rgb="FF646482"/>
        <rFont val="Century Gothic"/>
        <family val="2"/>
      </rPr>
      <t xml:space="preserve"> INEC</t>
    </r>
  </si>
  <si>
    <t>Porcentaje de inflación nacional en el Ecuador. Periodo 2003-2021.</t>
  </si>
  <si>
    <t>Porcentaje de inflación del sector salud en el Ecuador. Periodo 2003-2021.</t>
  </si>
  <si>
    <r>
      <rPr>
        <b/>
        <sz val="9"/>
        <color rgb="FF646482"/>
        <rFont val="Century Gothic"/>
        <family val="2"/>
      </rPr>
      <t>Nota: 1/  INCLUYE:</t>
    </r>
    <r>
      <rPr>
        <sz val="9"/>
        <color rgb="FF646482"/>
        <rFont val="Century Gothic"/>
        <family val="2"/>
      </rPr>
      <t xml:space="preserve">  Ministerios de Justicia, Derechos Humanos y Cultos, Otros públicos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</si>
  <si>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Proyección población según grupos etarios por sexo a nivel urbano y rural 2010-2021. </t>
    </r>
  </si>
  <si>
    <t>Inflación del sector salud</t>
  </si>
  <si>
    <r>
      <t xml:space="preserve">Nota: </t>
    </r>
    <r>
      <rPr>
        <sz val="9"/>
        <color rgb="FF646482"/>
        <rFont val="Century Gothic"/>
        <family val="2"/>
      </rPr>
      <t>Población de referencia:</t>
    </r>
    <r>
      <rPr>
        <b/>
        <sz val="9"/>
        <color rgb="FF646482"/>
        <rFont val="Century Gothic"/>
        <family val="2"/>
      </rPr>
      <t xml:space="preserve"> </t>
    </r>
    <r>
      <rPr>
        <sz val="9"/>
        <color rgb="FF646482"/>
        <rFont val="Century Gothic"/>
        <family val="2"/>
      </rPr>
      <t>La población en edad de trabajar son personas mayores de 15 años</t>
    </r>
  </si>
  <si>
    <r>
      <t xml:space="preserve">Nota: </t>
    </r>
    <r>
      <rPr>
        <sz val="9"/>
        <color rgb="FF646482"/>
        <rFont val="Century Gothic"/>
        <family val="2"/>
      </rPr>
      <t>1/ Línea de extrema pobreza o indigencia</t>
    </r>
    <r>
      <rPr>
        <b/>
        <sz val="9"/>
        <color rgb="FF646482"/>
        <rFont val="Century Gothic"/>
        <family val="2"/>
      </rPr>
      <t xml:space="preserve">.- </t>
    </r>
    <r>
      <rPr>
        <sz val="9"/>
        <color rgb="FF646482"/>
        <rFont val="Century Gothic"/>
        <family val="2"/>
      </rPr>
      <t>Es el valor monetario de una canasta básica de bienes alimenticios que refleja el costo necesario para satisfacer los requerimientos nutricionales mínimos</t>
    </r>
  </si>
  <si>
    <r>
      <t>Elaboración:</t>
    </r>
    <r>
      <rPr>
        <sz val="9"/>
        <color rgb="FF646482"/>
        <rFont val="Century Gothic"/>
        <family val="2"/>
      </rPr>
      <t xml:space="preserve"> INEC</t>
    </r>
  </si>
  <si>
    <r>
      <t xml:space="preserve">Evolución de la línea de pobreza (dólares mensuales) </t>
    </r>
    <r>
      <rPr>
        <b/>
        <vertAlign val="superscript"/>
        <sz val="12"/>
        <color rgb="FF646482"/>
        <rFont val="Century Gothic"/>
        <family val="2"/>
      </rPr>
      <t>2</t>
    </r>
    <r>
      <rPr>
        <b/>
        <sz val="12"/>
        <color rgb="FF646482"/>
        <rFont val="Century Gothic"/>
        <family val="2"/>
      </rPr>
      <t>/</t>
    </r>
  </si>
  <si>
    <t>Evolución de la línea de extrema pobreza (dólares mensuales) 1/</t>
  </si>
  <si>
    <t>2/ Línea de pobreza.- Es el nivel de ingreso mínimo disponible que necesita un individuo para no ser considerado pobre.</t>
  </si>
  <si>
    <r>
      <t xml:space="preserve">Fuente: </t>
    </r>
    <r>
      <rPr>
        <sz val="9"/>
        <color rgb="FF646482"/>
        <rFont val="Century Gothic"/>
        <family val="2"/>
      </rPr>
      <t>INEC</t>
    </r>
    <r>
      <rPr>
        <b/>
        <sz val="9"/>
        <color rgb="FF646482"/>
        <rFont val="Century Gothic"/>
        <family val="2"/>
      </rPr>
      <t xml:space="preserve">, </t>
    </r>
    <r>
      <rPr>
        <sz val="9"/>
        <color rgb="FF646482"/>
        <rFont val="Century Gothic"/>
        <family val="2"/>
      </rPr>
      <t>ENEMDU:</t>
    </r>
    <r>
      <rPr>
        <b/>
        <sz val="9"/>
        <color rgb="FF646482"/>
        <rFont val="Century Gothic"/>
        <family val="2"/>
      </rPr>
      <t xml:space="preserve"> </t>
    </r>
    <r>
      <rPr>
        <sz val="9"/>
        <color rgb="FF646482"/>
        <rFont val="Century Gothic"/>
        <family val="2"/>
      </rPr>
      <t>Boletín Técnico de Pobreza y Desigualdad, diciembre 2021</t>
    </r>
  </si>
  <si>
    <t>Hogares, según disponibilidad de servicios básicos de la vivienda, a nivel nacional                   Años 2019 y 2021</t>
  </si>
  <si>
    <r>
      <t xml:space="preserve">Fuente: </t>
    </r>
    <r>
      <rPr>
        <sz val="9"/>
        <color rgb="FF646482"/>
        <rFont val="Century Gothic"/>
        <family val="2"/>
      </rPr>
      <t>INEC, Encuesta Nacional de Empleo, Desempleo y Subempleo (ENEMDU) IV trimestre de 2021</t>
    </r>
  </si>
  <si>
    <t>Disponibilidad de servicios básicos de la vivienda, según tipo de servicio higiénico. Año 2021.</t>
  </si>
  <si>
    <t>Disponibilidad de servicios básicos de la vivienda, según suministro de agua. Año 2021.</t>
  </si>
  <si>
    <t>Disponibilidad de servicios básicos de la vivienda, según espacio para bañarse o ducharse. Año 2021.</t>
  </si>
  <si>
    <t>Disponibilidad de servicios básicos de la vivienda, según tipo de alumbrado. Año 2021.</t>
  </si>
  <si>
    <t>Disponibilidad de servicios básicos de la vivienda, según eliminación de la basura. Año 2021.</t>
  </si>
  <si>
    <r>
      <t>Fuente:</t>
    </r>
    <r>
      <rPr>
        <sz val="9"/>
        <color rgb="FF646482"/>
        <rFont val="Century Gothic"/>
        <family val="2"/>
      </rPr>
      <t xml:space="preserve"> INEC</t>
    </r>
    <r>
      <rPr>
        <b/>
        <sz val="9"/>
        <color rgb="FF646482"/>
        <rFont val="Century Gothic"/>
        <family val="2"/>
      </rPr>
      <t xml:space="preserve">, </t>
    </r>
    <r>
      <rPr>
        <sz val="9"/>
        <color rgb="FF646482"/>
        <rFont val="Century Gothic"/>
        <family val="2"/>
      </rPr>
      <t>Encuesta Nacional Empleo, Desempleo y Subempleo - ENEMDU 2019 y 2021.</t>
    </r>
  </si>
  <si>
    <t>Estructura porcentual de la población afiliada a seguros de salud. Año 2021.</t>
  </si>
  <si>
    <t>Estructura porcentual de mujeres embarazadas. Año 2021.</t>
  </si>
  <si>
    <t>Estructura porcentual de nacidos vivos por área. Año 2021.</t>
  </si>
  <si>
    <r>
      <rPr>
        <b/>
        <sz val="9"/>
        <color rgb="FF646482"/>
        <rFont val="Century Gothic"/>
        <family val="2"/>
      </rPr>
      <t>Nota:</t>
    </r>
    <r>
      <rPr>
        <sz val="9"/>
        <color rgb="FF646482"/>
        <rFont val="Century Gothic"/>
        <family val="2"/>
      </rPr>
      <t xml:space="preserve"> </t>
    </r>
    <r>
      <rPr>
        <b/>
        <sz val="9"/>
        <color rgb="FF646482"/>
        <rFont val="Century Gothic"/>
        <family val="2"/>
      </rPr>
      <t>1/</t>
    </r>
    <r>
      <rPr>
        <sz val="9"/>
        <color rgb="FF646482"/>
        <rFont val="Century Gothic"/>
        <family val="2"/>
      </rPr>
      <t xml:space="preserve"> Tasa por 1.000 habitantes.</t>
    </r>
  </si>
  <si>
    <r>
      <rPr>
        <b/>
        <sz val="9"/>
        <color rgb="FF646482"/>
        <rFont val="Century Gothic"/>
        <family val="2"/>
      </rPr>
      <t>2/</t>
    </r>
    <r>
      <rPr>
        <sz val="9"/>
        <color rgb="FF646482"/>
        <rFont val="Century Gothic"/>
        <family val="2"/>
      </rPr>
      <t xml:space="preserve"> Nacidos vivos registrados (t+n): corresponden a los nacidos vivos en el periodo de estudio t e inscritos en cualquier periodo posterior, hasta el 31 de marzo de 2020.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</si>
  <si>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INEC. Estadísticas de Nacimientos y Defunciones Fetales, 2000-2021</t>
    </r>
  </si>
  <si>
    <t>Población estimada Año 2021*</t>
  </si>
  <si>
    <t>Participación porcentual de las principales causas de muerte, según sexo. Año 2021.</t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</si>
  <si>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Anuario de Estadísticas de Salud: Camas y Egresos Hospitalarios 2021.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</si>
  <si>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Anuario de Estadísticas de Salud: Camas y Egresos Hospitalarios 2003 - 2021.</t>
    </r>
  </si>
  <si>
    <t>* Se utilizó la Proyección poblacional (año 2021) para calcular las tasas por 10.000 habitantes.</t>
  </si>
  <si>
    <r>
      <rPr>
        <b/>
        <sz val="9"/>
        <color rgb="FF646482"/>
        <rFont val="Century Gothic"/>
        <family val="2"/>
      </rPr>
      <t>Nota:</t>
    </r>
    <r>
      <rPr>
        <sz val="9"/>
        <color rgb="FF646482"/>
        <rFont val="Century Gothic"/>
        <family val="2"/>
      </rPr>
      <t xml:space="preserve"> Porcentaje de ocupación de días camas disponibles: Es la relación entre los días de estada y los dias cama disponibles por 100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</si>
  <si>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Registro Estadístico de Egresos y Camas Hospitalarias 2012-2021.</t>
    </r>
  </si>
  <si>
    <r>
      <t xml:space="preserve">Fuente: </t>
    </r>
    <r>
      <rPr>
        <sz val="9"/>
        <color rgb="FF646482"/>
        <rFont val="Century Gothic"/>
        <family val="2"/>
      </rPr>
      <t>INEC, Índice de Precios al Consumidor 2003-2021</t>
    </r>
  </si>
  <si>
    <t>Sí</t>
  </si>
  <si>
    <t>Tasas por 10.000 habitantes de las principales causas de morbilidad por egreso hospitalario. Año 2021.</t>
  </si>
  <si>
    <t>Tasa de mortalidad general por 1.000 habitantes. Periodo 2004-2021.</t>
  </si>
  <si>
    <t xml:space="preserve"> Número y tasa de médicos que trabajan en los establecimientos de salud por años, según regiones. 
Período 2007 - 2019</t>
  </si>
  <si>
    <t>COVID-19, virus identificado</t>
  </si>
  <si>
    <t>COVID-19, virus no identificado</t>
  </si>
  <si>
    <t>Establecimientos de salud del sector público y privado, según tipo de  establecimiento a nivel nacional
Periodo 2015 - 2019</t>
  </si>
  <si>
    <t>Establecimientos de salud del sector público y privado a nivel nacional. Año 2019</t>
  </si>
  <si>
    <t xml:space="preserve">  Tasa de médicos por 10.000 habitantes. Período 2007 - 2019</t>
  </si>
  <si>
    <r>
      <rPr>
        <b/>
        <sz val="9"/>
        <color indexed="23"/>
        <rFont val="Century Gothic"/>
        <family val="2"/>
      </rPr>
      <t>Fuente:</t>
    </r>
    <r>
      <rPr>
        <sz val="9"/>
        <color indexed="23"/>
        <rFont val="Century Gothic"/>
        <family val="2"/>
      </rPr>
      <t xml:space="preserve"> INEC, Anuario de Recursos y Actividades de Salud, 2007 - 2019.</t>
    </r>
  </si>
  <si>
    <r>
      <rPr>
        <b/>
        <sz val="9"/>
        <color indexed="23"/>
        <rFont val="Century Gothic"/>
        <family val="2"/>
      </rPr>
      <t>Fuente:</t>
    </r>
    <r>
      <rPr>
        <sz val="9"/>
        <color indexed="23"/>
        <rFont val="Century Gothic"/>
        <family val="2"/>
      </rPr>
      <t xml:space="preserve"> INEC, Anuario de Recursos y Actividades de Salud 2003 - 2018.</t>
    </r>
  </si>
  <si>
    <t>Consultas de morbilidad, primeras y subsecuentes, de emergencia, realizadas por médico en los establecimientos de salud, por tipo de establecimiento
Periodo 2003 - 2019</t>
  </si>
  <si>
    <t>Estructura porcentual de consultas de morbilidad de emergencia realizadas por médicos en establecimientos con internación. Año 2019</t>
  </si>
  <si>
    <t>Estructura porcentual de consultas de morbilidad de emergencia realizadas por médicos en establecimientos sin internación. Año 2019</t>
  </si>
  <si>
    <t>Establecimientos I nivel</t>
  </si>
  <si>
    <t>Establecimientos II nivel</t>
  </si>
  <si>
    <t>Establecimientos III nivel</t>
  </si>
  <si>
    <t>Niveles</t>
  </si>
  <si>
    <t>Número de establecimientos por niveles de atención
Año 2020</t>
  </si>
  <si>
    <t>Número de establecimientos de primer nivel de atención. Año 2020</t>
  </si>
  <si>
    <t>Número de establecimientos de segundo nivel de atención. Año 2020</t>
  </si>
  <si>
    <t>Número de establecimientos de tercer nivel de atención. Año 2020</t>
  </si>
  <si>
    <t>Cuadro N° 2.6</t>
  </si>
  <si>
    <t>Número de establecimientos por niveles de atención 2020</t>
  </si>
  <si>
    <t>Promedio de estadía según entidades a las que pertenecen a nivel nacional 2012-2021</t>
  </si>
  <si>
    <t>Cuadro N° 2.8</t>
  </si>
  <si>
    <t>Hogares, según disponibilidad de servicios básicos de la vivienda, a nivel nacional 2019 - 2021.</t>
  </si>
  <si>
    <r>
      <rPr>
        <b/>
        <sz val="9"/>
        <color rgb="FF646482"/>
        <rFont val="Century Gothic"/>
        <family val="2"/>
      </rPr>
      <t>Fuente</t>
    </r>
    <r>
      <rPr>
        <sz val="9"/>
        <color rgb="FF646482"/>
        <rFont val="Century Gothic"/>
        <family val="2"/>
      </rPr>
      <t>: INEC. Anuario de Estadísticas Vitales: Defunciones generales 2004 - 2021.</t>
    </r>
  </si>
  <si>
    <r>
      <rPr>
        <b/>
        <sz val="9"/>
        <color rgb="FF646482"/>
        <rFont val="Century Gothic"/>
        <family val="2"/>
      </rPr>
      <t>Nota:</t>
    </r>
    <r>
      <rPr>
        <sz val="9"/>
        <color rgb="FF646482"/>
        <rFont val="Century Gothic"/>
        <family val="2"/>
      </rPr>
      <t xml:space="preserve"> * Tasa por 1.000 habitantes</t>
    </r>
  </si>
  <si>
    <t>Establecimientos de salud del sector público y privado, según tipo de  establecimiento a nivel nacional 2015 - 2019.</t>
  </si>
  <si>
    <r>
      <t>Fuente:</t>
    </r>
    <r>
      <rPr>
        <sz val="9"/>
        <color rgb="FF646482"/>
        <rFont val="Century Gothic"/>
        <family val="2"/>
      </rPr>
      <t xml:space="preserve"> Ministerio de Salud Pública, Geovisualizador de Establecimientos; Servicio de Rentas Interna, Establecimientos de salud que registran valor de la producción </t>
    </r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</si>
  <si>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</si>
  <si>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</si>
  <si>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</si>
  <si>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</si>
  <si>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</si>
  <si>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</si>
  <si>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</si>
  <si>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</si>
  <si>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</si>
  <si>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</si>
  <si>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</si>
  <si>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</si>
  <si>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</si>
  <si>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</si>
  <si>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</si>
  <si>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</si>
  <si>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</si>
  <si>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</si>
  <si>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</si>
  <si>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</si>
  <si>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</si>
  <si>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</si>
  <si>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</si>
  <si>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Número y tasa de médicos que trabajan en los establecimientos de salud por años, según regiones 2007 - 2019.</t>
  </si>
  <si>
    <t>Consultas de morbilidad realizadas por tipo de agente de salud  a nivel nacional 2003 - 2019.</t>
  </si>
  <si>
    <r>
      <rPr>
        <b/>
        <sz val="9"/>
        <color rgb="FF646482"/>
        <rFont val="Century Gothic"/>
        <family val="2"/>
      </rPr>
      <t xml:space="preserve">Nota: </t>
    </r>
    <r>
      <rPr>
        <sz val="9"/>
        <color rgb="FF646482"/>
        <rFont val="Century Gothic"/>
        <family val="2"/>
      </rPr>
      <t>Datos PIB (BCE) año 2016 cifra semidefinitiva y datos 2017-2021 cifra provisional.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</si>
  <si>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Banco Central del Ecuador (BCE), Cuentas Nacionales 2007-2020.</t>
    </r>
  </si>
  <si>
    <r>
      <t xml:space="preserve">Elaboración: </t>
    </r>
    <r>
      <rPr>
        <sz val="9"/>
        <color rgb="FF646482"/>
        <rFont val="Century Gothic"/>
        <family val="2"/>
      </rPr>
      <t>INEC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</si>
  <si>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 INEC, Encuesta Nacional Empleo, Desempleo y Subempleo - ENEMDU. 2013 - 2021.</t>
    </r>
  </si>
  <si>
    <r>
      <rPr>
        <b/>
        <sz val="9"/>
        <color rgb="FF646482"/>
        <rFont val="Century Gothic"/>
        <family val="2"/>
      </rPr>
      <t xml:space="preserve">Fuente: </t>
    </r>
    <r>
      <rPr>
        <sz val="9"/>
        <color rgb="FF646482"/>
        <rFont val="Century Gothic"/>
        <family val="2"/>
      </rPr>
      <t>INEC, Proyección población según grupos etarios por sexo a nivel nacional 2010 - 2021.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</si>
  <si>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Registros Estadísticos de Nacidos Vivos y Defunciones Fetales 2013-2021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</si>
  <si>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INEC. Estadísticas de Nacimientos y Defunciones Fetales, 2021</t>
    </r>
  </si>
  <si>
    <r>
      <t>Fuente:</t>
    </r>
    <r>
      <rPr>
        <sz val="9"/>
        <color rgb="FF646482"/>
        <rFont val="Century Gothic"/>
        <family val="2"/>
      </rPr>
      <t xml:space="preserve"> INEC. Registro Estadístico de Camas y Egresos Hospitalarios, 2021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</si>
  <si>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INEC. Anuario de Estadísticas Vitales: Defunciones Generales 2021</t>
    </r>
  </si>
  <si>
    <r>
      <rPr>
        <b/>
        <sz val="9"/>
        <color rgb="FF646482"/>
        <rFont val="Century Gothic"/>
        <family val="2"/>
      </rPr>
      <t xml:space="preserve">Nota: 1/ INCLUYE: </t>
    </r>
    <r>
      <rPr>
        <sz val="9"/>
        <color rgb="FF646482"/>
        <rFont val="Century Gothic"/>
        <family val="2"/>
      </rPr>
      <t>Hospital especializado agudo, Hospital especializado crónico, Hospital de especialidades</t>
    </r>
  </si>
  <si>
    <r>
      <rPr>
        <b/>
        <sz val="9"/>
        <color rgb="FF646482"/>
        <rFont val="Century Gothic"/>
        <family val="2"/>
      </rPr>
      <t>2/ INCLUYE:</t>
    </r>
    <r>
      <rPr>
        <sz val="9"/>
        <color rgb="FF646482"/>
        <rFont val="Century Gothic"/>
        <family val="2"/>
      </rPr>
      <t xml:space="preserve"> Clínica general, Clínica especializada aguda, Clínica especializada crónica (psiquiatría) y Otras clínicas especializadas</t>
    </r>
  </si>
  <si>
    <r>
      <rPr>
        <b/>
        <sz val="9"/>
        <color rgb="FF646482"/>
        <rFont val="Century Gothic"/>
        <family val="2"/>
      </rPr>
      <t>3/ INCLUYE:</t>
    </r>
    <r>
      <rPr>
        <sz val="9"/>
        <color rgb="FF646482"/>
        <rFont val="Century Gothic"/>
        <family val="2"/>
      </rPr>
      <t xml:space="preserve"> Consultorio General, Centro de especialidades, Centro clínico quirúrgico ambulatorio (Hospital del día), Centros especializados y otros.</t>
    </r>
  </si>
  <si>
    <r>
      <rPr>
        <b/>
        <sz val="9"/>
        <color rgb="FF646482"/>
        <rFont val="Century Gothic"/>
        <family val="2"/>
      </rPr>
      <t>Fuente:</t>
    </r>
    <r>
      <rPr>
        <sz val="9"/>
        <color rgb="FF646482"/>
        <rFont val="Century Gothic"/>
        <family val="2"/>
      </rPr>
      <t xml:space="preserve"> INEC, Anuario de Estadisticas de Salud 2015 - 2019.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</si>
</sst>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\ _€_-;\-* #,##0.00\ _€_-;_-* &quot;-&quot;??\ _€_-;_-@_-"/>
    <numFmt numFmtId="164" formatCode="_ * #,##0_ ;_ * \-#,##0_ ;_ * &quot;-&quot;_ ;_ @_ "/>
    <numFmt numFmtId="165" formatCode="_ * #,##0.00_ ;_ * \-#,##0.00_ ;_ * &quot;-&quot;??_ ;_ @_ "/>
    <numFmt numFmtId="166" formatCode="_(* #,##0_);_(* \(#,##0\);_(* &quot;-&quot;_);_(@_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#,##0.0"/>
    <numFmt numFmtId="170" formatCode="0.0"/>
    <numFmt numFmtId="171" formatCode="0.0%"/>
    <numFmt numFmtId="172" formatCode="_-* #,##0.00\ _$_-;\-* #,##0.00\ _$_-;_-* &quot;-&quot;??\ _$_-;_-@_-"/>
    <numFmt numFmtId="173" formatCode="_-* #,##0\ _$_-;\-* #,##0\ _$_-;_-* &quot;-&quot;??\ _$_-;_-@_-"/>
    <numFmt numFmtId="174" formatCode="_(* #,##0_);_(* \(#,##0\);_(* &quot;-&quot;??_);_(@_)"/>
    <numFmt numFmtId="175" formatCode="_-* #,##0\ _€_-;\-* #,##0\ _€_-;_-* &quot;-&quot;??\ _€_-;_-@_-"/>
    <numFmt numFmtId="176" formatCode="&quot;   &quot;@"/>
    <numFmt numFmtId="177" formatCode="&quot;      &quot;@"/>
    <numFmt numFmtId="178" formatCode="&quot;         &quot;@"/>
    <numFmt numFmtId="179" formatCode="&quot;            &quot;@"/>
    <numFmt numFmtId="180" formatCode="&quot;               &quot;@"/>
    <numFmt numFmtId="181" formatCode="_ [$€-2]* #,##0.00_ ;_ [$€-2]* \-#,##0.00_ ;_ [$€-2]* &quot;-&quot;??_ "/>
    <numFmt numFmtId="182" formatCode="_([$€]* #,##0.00_);_([$€]* \(#,##0.00\);_([$€]* &quot;-&quot;??_);_(@_)"/>
    <numFmt numFmtId="183" formatCode="[&gt;0.05]#,##0.0;[&lt;-0.05]\-#,##0.0;\-\-&quot; &quot;;"/>
    <numFmt numFmtId="184" formatCode="[&gt;0.5]#,##0;[&lt;-0.5]\-#,##0;\-\-&quot; &quot;;"/>
    <numFmt numFmtId="185" formatCode="General_)"/>
    <numFmt numFmtId="186" formatCode="_-* #,##0.00\ _P_t_s_-;\-* #,##0.00\ _P_t_s_-;_-* &quot;-&quot;??\ _P_t_s_-;_-@_-"/>
    <numFmt numFmtId="187" formatCode="0_)"/>
    <numFmt numFmtId="188" formatCode="[$-C0A]mmm\-yy;@"/>
    <numFmt numFmtId="189" formatCode="[Black]#,##0.0;[Black]\-#,##0.0;;"/>
    <numFmt numFmtId="190" formatCode="[Black][&gt;0.05]#,##0.0;[Black][&lt;-0.05]\-#,##0.0;;"/>
    <numFmt numFmtId="191" formatCode="[Black][&gt;0.5]#,##0;[Black][&lt;-0.5]\-#,##0;;"/>
    <numFmt numFmtId="192" formatCode="0.000%"/>
    <numFmt numFmtId="193" formatCode="#,##0.0000000"/>
  </numFmts>
  <fonts count="122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9"/>
      <color indexed="63"/>
      <name val="Century Gothic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8.75"/>
      <name val="Arial"/>
      <family val="2"/>
    </font>
    <font>
      <sz val="12"/>
      <color indexed="8"/>
      <name val="Times New Roman"/>
      <family val="2"/>
    </font>
    <font>
      <sz val="12"/>
      <color indexed="9"/>
      <name val="Times New Roman"/>
      <family val="2"/>
    </font>
    <font>
      <sz val="11"/>
      <name val="Arial"/>
      <family val="2"/>
    </font>
    <font>
      <sz val="12"/>
      <name val="Helv"/>
    </font>
    <font>
      <sz val="8"/>
      <name val="Courier"/>
      <family val="3"/>
    </font>
    <font>
      <sz val="10"/>
      <name val="Courier"/>
      <family val="3"/>
    </font>
    <font>
      <sz val="8"/>
      <name val="Arial"/>
      <family val="2"/>
    </font>
    <font>
      <sz val="9"/>
      <color indexed="23"/>
      <name val="Century Gothic"/>
      <family val="2"/>
    </font>
    <font>
      <b/>
      <sz val="9"/>
      <color indexed="23"/>
      <name val="Century Gothic"/>
      <family val="2"/>
    </font>
    <font>
      <sz val="12"/>
      <name val="Century Gothic"/>
      <family val="2"/>
    </font>
    <font>
      <sz val="9"/>
      <name val="Century Gothic"/>
      <family val="2"/>
    </font>
    <font>
      <sz val="11"/>
      <color indexed="54"/>
      <name val="Century Gothic"/>
      <family val="2"/>
    </font>
    <font>
      <b/>
      <vertAlign val="superscript"/>
      <sz val="11"/>
      <color indexed="54"/>
      <name val="Century Gothic"/>
      <family val="2"/>
    </font>
    <font>
      <b/>
      <vertAlign val="superscript"/>
      <sz val="12"/>
      <color indexed="54"/>
      <name val="Century Gothic"/>
      <family val="2"/>
    </font>
    <font>
      <vertAlign val="superscript"/>
      <sz val="11"/>
      <color indexed="54"/>
      <name val="Century Gothic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haroni"/>
      <family val="2"/>
    </font>
    <font>
      <sz val="12"/>
      <color theme="1"/>
      <name val="Arial"/>
      <family val="2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 tint="0.34998626667073579"/>
      <name val="Century Gothic"/>
      <family val="2"/>
    </font>
    <font>
      <sz val="11"/>
      <color theme="1" tint="0.34998626667073579"/>
      <name val="Century Gothic"/>
      <family val="2"/>
    </font>
    <font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i/>
      <sz val="12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16"/>
      <color theme="1" tint="0.34998626667073579"/>
      <name val="Century Gothic"/>
      <family val="2"/>
    </font>
    <font>
      <b/>
      <sz val="14"/>
      <color theme="1" tint="0.34998626667073579"/>
      <name val="Century Gothic"/>
      <family val="2"/>
    </font>
    <font>
      <b/>
      <sz val="11"/>
      <color theme="1" tint="0.34998626667073579"/>
      <name val="Century Gothic"/>
      <family val="2"/>
    </font>
    <font>
      <u/>
      <sz val="11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sz val="12"/>
      <color rgb="FFFF0000"/>
      <name val="Century Gothic"/>
      <family val="2"/>
    </font>
    <font>
      <b/>
      <sz val="10"/>
      <color theme="1" tint="0.34998626667073579"/>
      <name val="Century Gothic"/>
      <family val="2"/>
    </font>
    <font>
      <i/>
      <sz val="8"/>
      <color theme="1" tint="0.34998626667073579"/>
      <name val="Century Gothic"/>
      <family val="2"/>
    </font>
    <font>
      <u/>
      <sz val="12"/>
      <color theme="1" tint="0.34998626667073579"/>
      <name val="Century Gothic"/>
      <family val="2"/>
    </font>
    <font>
      <b/>
      <i/>
      <sz val="14"/>
      <color theme="1" tint="0.34998626667073579"/>
      <name val="Century Gothic"/>
      <family val="2"/>
    </font>
    <font>
      <i/>
      <sz val="14"/>
      <color theme="1" tint="0.34998626667073579"/>
      <name val="Century Gothic"/>
      <family val="2"/>
    </font>
    <font>
      <b/>
      <sz val="11"/>
      <name val="Calibri"/>
      <family val="2"/>
      <scheme val="minor"/>
    </font>
    <font>
      <b/>
      <sz val="11"/>
      <color rgb="FFFF0000"/>
      <name val="Century Gothic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sz val="11"/>
      <color rgb="FF595959"/>
      <name val="Century Gothic"/>
      <family val="2"/>
    </font>
    <font>
      <b/>
      <sz val="9"/>
      <color theme="0"/>
      <name val="Century Gothic"/>
      <family val="2"/>
    </font>
    <font>
      <sz val="10"/>
      <color theme="0"/>
      <name val="Century Gothic"/>
      <family val="2"/>
    </font>
    <font>
      <b/>
      <sz val="11"/>
      <color rgb="FF595959"/>
      <name val="Century Gothic"/>
      <family val="2"/>
    </font>
    <font>
      <sz val="12"/>
      <color rgb="FF595959"/>
      <name val="Century Gothic"/>
      <family val="2"/>
    </font>
    <font>
      <b/>
      <sz val="14"/>
      <color theme="0"/>
      <name val="Century Gothic"/>
      <family val="2"/>
    </font>
    <font>
      <sz val="9"/>
      <color rgb="FF595959"/>
      <name val="Century Gothic"/>
      <family val="2"/>
    </font>
    <font>
      <b/>
      <i/>
      <sz val="9"/>
      <color rgb="FF595959"/>
      <name val="Century Gothic"/>
      <family val="2"/>
    </font>
    <font>
      <i/>
      <sz val="9"/>
      <color rgb="FF595959"/>
      <name val="Century Gothic"/>
      <family val="2"/>
    </font>
    <font>
      <sz val="10"/>
      <color rgb="FF595959"/>
      <name val="Century Gothic"/>
      <family val="2"/>
    </font>
    <font>
      <b/>
      <sz val="12"/>
      <color rgb="FF595959"/>
      <name val="Century Gothic"/>
      <family val="2"/>
    </font>
    <font>
      <sz val="9"/>
      <color theme="0"/>
      <name val="Century Gothic"/>
      <family val="2"/>
    </font>
    <font>
      <i/>
      <sz val="10"/>
      <color rgb="FF595959"/>
      <name val="Century Gothic"/>
      <family val="2"/>
    </font>
    <font>
      <sz val="14"/>
      <color rgb="FF595959"/>
      <name val="Century Gothic"/>
      <family val="2"/>
    </font>
    <font>
      <b/>
      <i/>
      <sz val="14"/>
      <color rgb="FF595959"/>
      <name val="Century Gothic"/>
      <family val="2"/>
    </font>
    <font>
      <i/>
      <sz val="14"/>
      <color rgb="FF595959"/>
      <name val="Century Gothic"/>
      <family val="2"/>
    </font>
    <font>
      <sz val="14"/>
      <color theme="0"/>
      <name val="Century Gothic"/>
      <family val="2"/>
    </font>
    <font>
      <sz val="9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2"/>
      <color theme="1" tint="0.499984740745262"/>
      <name val="Century Gothic"/>
      <family val="2"/>
    </font>
    <font>
      <b/>
      <sz val="12"/>
      <color rgb="FF646482"/>
      <name val="Century Gothic"/>
      <family val="2"/>
    </font>
    <font>
      <sz val="11"/>
      <color rgb="FF646482"/>
      <name val="Century Gothic"/>
      <family val="2"/>
    </font>
    <font>
      <sz val="12"/>
      <color rgb="FF646482"/>
      <name val="Century Gothic"/>
      <family val="2"/>
    </font>
    <font>
      <b/>
      <sz val="11"/>
      <color rgb="FF646482"/>
      <name val="Century Gothic"/>
      <family val="2"/>
    </font>
    <font>
      <sz val="14"/>
      <color rgb="FF646482"/>
      <name val="Century Gothic"/>
      <family val="2"/>
    </font>
    <font>
      <sz val="9"/>
      <color rgb="FF646482"/>
      <name val="Century Gothic"/>
      <family val="2"/>
    </font>
    <font>
      <b/>
      <sz val="14"/>
      <color rgb="FF646482"/>
      <name val="Century Gothic"/>
      <family val="2"/>
    </font>
    <font>
      <sz val="10"/>
      <color rgb="FF646482"/>
      <name val="Arial"/>
      <family val="2"/>
    </font>
    <font>
      <i/>
      <sz val="12"/>
      <color rgb="FF646482"/>
      <name val="Century Gothic"/>
      <family val="2"/>
    </font>
    <font>
      <b/>
      <sz val="9"/>
      <color rgb="FF646482"/>
      <name val="Century Gothic"/>
      <family val="2"/>
    </font>
    <font>
      <u/>
      <sz val="14"/>
      <color rgb="FF646482"/>
      <name val="Century Gothic"/>
      <family val="2"/>
    </font>
    <font>
      <sz val="8"/>
      <color rgb="FF646482"/>
      <name val="Century Gothic"/>
      <family val="2"/>
    </font>
    <font>
      <b/>
      <sz val="14"/>
      <color rgb="FF64647C"/>
      <name val="Century Gothic"/>
      <family val="2"/>
    </font>
    <font>
      <b/>
      <u/>
      <sz val="11"/>
      <color rgb="FF64647C"/>
      <name val="Century Gothic"/>
      <family val="2"/>
    </font>
    <font>
      <b/>
      <u/>
      <sz val="11"/>
      <color rgb="FF646482"/>
      <name val="Century Gothic"/>
      <family val="2"/>
    </font>
    <font>
      <b/>
      <sz val="11"/>
      <color rgb="FF64647C"/>
      <name val="Century Gothic"/>
      <family val="2"/>
    </font>
    <font>
      <b/>
      <u/>
      <sz val="10"/>
      <color rgb="FF64647C"/>
      <name val="Arial"/>
      <family val="2"/>
    </font>
    <font>
      <b/>
      <u/>
      <sz val="11"/>
      <color theme="1" tint="0.34998626667073579"/>
      <name val="Century Gothic"/>
      <family val="2"/>
    </font>
    <font>
      <b/>
      <sz val="12"/>
      <color rgb="FF64647C"/>
      <name val="Century Gothic"/>
      <family val="2"/>
    </font>
    <font>
      <sz val="11"/>
      <color rgb="FF64647C"/>
      <name val="Century Gothic"/>
      <family val="2"/>
    </font>
    <font>
      <b/>
      <sz val="13"/>
      <color rgb="FF646482"/>
      <name val="Century Gothic"/>
      <family val="2"/>
    </font>
    <font>
      <b/>
      <vertAlign val="superscript"/>
      <sz val="12"/>
      <color rgb="FF646482"/>
      <name val="Century Gothic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2"/>
      <color theme="0" tint="-0.34998626667073579"/>
      <name val="Century Gothic"/>
      <family val="2"/>
    </font>
    <font>
      <sz val="12"/>
      <color theme="3"/>
      <name val="Century Gothic"/>
      <family val="2"/>
    </font>
    <font>
      <b/>
      <sz val="12"/>
      <color theme="3"/>
      <name val="Century Gothic"/>
      <family val="2"/>
    </font>
  </fonts>
  <fills count="4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06DFEA"/>
      </left>
      <right style="thin">
        <color rgb="FF06DFEA"/>
      </right>
      <top style="thin">
        <color rgb="FF06DFEA"/>
      </top>
      <bottom style="thin">
        <color rgb="FF06DFEA"/>
      </bottom>
      <diagonal/>
    </border>
    <border>
      <left/>
      <right/>
      <top style="thin">
        <color rgb="FF47CFFF"/>
      </top>
      <bottom style="thin">
        <color rgb="FF47CFFF"/>
      </bottom>
      <diagonal/>
    </border>
    <border>
      <left style="thin">
        <color rgb="FF06DFEA"/>
      </left>
      <right style="thin">
        <color rgb="FF06DFEA"/>
      </right>
      <top/>
      <bottom style="thin">
        <color rgb="FF06DFEA"/>
      </bottom>
      <diagonal/>
    </border>
    <border>
      <left style="thin">
        <color rgb="FF4DCCE5"/>
      </left>
      <right style="thin">
        <color rgb="FF4DCCE5"/>
      </right>
      <top style="thin">
        <color rgb="FF4DCCE5"/>
      </top>
      <bottom style="thin">
        <color rgb="FF4DCCE5"/>
      </bottom>
      <diagonal/>
    </border>
    <border>
      <left style="thin">
        <color rgb="FF4DCCE5"/>
      </left>
      <right style="thin">
        <color rgb="FF4DCCE5"/>
      </right>
      <top/>
      <bottom style="thin">
        <color rgb="FF4DCCE5"/>
      </bottom>
      <diagonal/>
    </border>
    <border>
      <left style="thin">
        <color rgb="FF23D4DD"/>
      </left>
      <right style="thin">
        <color rgb="FF23D4DD"/>
      </right>
      <top style="thin">
        <color rgb="FF23D4DD"/>
      </top>
      <bottom style="thin">
        <color rgb="FF23D4DD"/>
      </bottom>
      <diagonal/>
    </border>
    <border>
      <left style="thin">
        <color rgb="FF4DCCE5"/>
      </left>
      <right/>
      <top style="thin">
        <color rgb="FF4DCCE5"/>
      </top>
      <bottom style="thin">
        <color rgb="FF4DCCE5"/>
      </bottom>
      <diagonal/>
    </border>
    <border>
      <left style="thin">
        <color rgb="FF61DADD"/>
      </left>
      <right style="thin">
        <color rgb="FF61DADD"/>
      </right>
      <top style="thin">
        <color rgb="FF61DADD"/>
      </top>
      <bottom style="thin">
        <color rgb="FF61DADD"/>
      </bottom>
      <diagonal/>
    </border>
    <border>
      <left style="thin">
        <color rgb="FF4BC9E7"/>
      </left>
      <right style="thin">
        <color rgb="FF4BC9E7"/>
      </right>
      <top style="thin">
        <color rgb="FF4BC9E7"/>
      </top>
      <bottom style="thin">
        <color rgb="FF4BC9E7"/>
      </bottom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06DFEA"/>
      </left>
      <right/>
      <top style="thin">
        <color rgb="FF06DFEA"/>
      </top>
      <bottom style="thin">
        <color rgb="FF06DFEA"/>
      </bottom>
      <diagonal/>
    </border>
    <border>
      <left/>
      <right/>
      <top style="thin">
        <color rgb="FF06DFEA"/>
      </top>
      <bottom style="thin">
        <color rgb="FF06DFEA"/>
      </bottom>
      <diagonal/>
    </border>
    <border>
      <left/>
      <right style="thin">
        <color rgb="FF06DFEA"/>
      </right>
      <top style="thin">
        <color rgb="FF06DFEA"/>
      </top>
      <bottom style="thin">
        <color rgb="FF06DFEA"/>
      </bottom>
      <diagonal/>
    </border>
    <border>
      <left style="thin">
        <color rgb="FF06DFEA"/>
      </left>
      <right style="thin">
        <color rgb="FF06DFEA"/>
      </right>
      <top style="thin">
        <color rgb="FF06DFEA"/>
      </top>
      <bottom/>
      <diagonal/>
    </border>
    <border>
      <left/>
      <right/>
      <top style="thin">
        <color rgb="FF4DCCE5"/>
      </top>
      <bottom style="thin">
        <color rgb="FF4DCCE5"/>
      </bottom>
      <diagonal/>
    </border>
    <border>
      <left/>
      <right style="thin">
        <color rgb="FF4DCCE5"/>
      </right>
      <top style="thin">
        <color rgb="FF4DCCE5"/>
      </top>
      <bottom style="thin">
        <color rgb="FF4DCCE5"/>
      </bottom>
      <diagonal/>
    </border>
  </borders>
  <cellStyleXfs count="970">
    <xf numFmtId="0" fontId="0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180" fontId="10" fillId="0" borderId="0" applyFont="0" applyFill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30" fillId="30" borderId="1" applyNumberFormat="0" applyAlignment="0" applyProtection="0"/>
    <xf numFmtId="0" fontId="30" fillId="30" borderId="1" applyNumberFormat="0" applyAlignment="0" applyProtection="0"/>
    <xf numFmtId="0" fontId="30" fillId="30" borderId="1" applyNumberFormat="0" applyAlignment="0" applyProtection="0"/>
    <xf numFmtId="0" fontId="30" fillId="30" borderId="1" applyNumberFormat="0" applyAlignment="0" applyProtection="0"/>
    <xf numFmtId="0" fontId="30" fillId="30" borderId="1" applyNumberFormat="0" applyAlignment="0" applyProtection="0"/>
    <xf numFmtId="0" fontId="31" fillId="31" borderId="2" applyNumberFormat="0" applyAlignment="0" applyProtection="0"/>
    <xf numFmtId="0" fontId="31" fillId="31" borderId="2" applyNumberFormat="0" applyAlignment="0" applyProtection="0"/>
    <xf numFmtId="0" fontId="31" fillId="31" borderId="2" applyNumberFormat="0" applyAlignment="0" applyProtection="0"/>
    <xf numFmtId="0" fontId="31" fillId="31" borderId="2" applyNumberFormat="0" applyAlignment="0" applyProtection="0"/>
    <xf numFmtId="0" fontId="31" fillId="31" borderId="2" applyNumberFormat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3" fontId="2" fillId="0" borderId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3" fillId="4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3" fillId="9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12" fillId="2" borderId="0" applyNumberFormat="0" applyBorder="0" applyAlignment="0" applyProtection="0"/>
    <xf numFmtId="0" fontId="12" fillId="10" borderId="0" applyNumberFormat="0" applyBorder="0" applyAlignment="0" applyProtection="0"/>
    <xf numFmtId="0" fontId="13" fillId="10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4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5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35" fillId="38" borderId="1" applyNumberFormat="0" applyAlignment="0" applyProtection="0"/>
    <xf numFmtId="0" fontId="35" fillId="38" borderId="1" applyNumberFormat="0" applyAlignment="0" applyProtection="0"/>
    <xf numFmtId="0" fontId="35" fillId="38" borderId="1" applyNumberFormat="0" applyAlignment="0" applyProtection="0"/>
    <xf numFmtId="0" fontId="35" fillId="38" borderId="1" applyNumberFormat="0" applyAlignment="0" applyProtection="0"/>
    <xf numFmtId="0" fontId="35" fillId="38" borderId="1" applyNumberFormat="0" applyAlignment="0" applyProtection="0"/>
    <xf numFmtId="0" fontId="7" fillId="0" borderId="0">
      <alignment vertical="top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83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43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72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8" fontId="2" fillId="0" borderId="0" applyFont="0" applyFill="0" applyBorder="0" applyAlignment="0" applyProtection="0"/>
    <xf numFmtId="172" fontId="27" fillId="0" borderId="0" applyFont="0" applyFill="0" applyBorder="0" applyAlignment="0" applyProtection="0"/>
    <xf numFmtId="168" fontId="2" fillId="0" borderId="0" applyFont="0" applyFill="0" applyBorder="0" applyAlignment="0" applyProtection="0"/>
    <xf numFmtId="18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2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72" fontId="27" fillId="0" borderId="0" applyFont="0" applyFill="0" applyBorder="0" applyAlignment="0" applyProtection="0"/>
    <xf numFmtId="169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7" fillId="0" borderId="0" applyFont="0" applyFill="0" applyBorder="0" applyAlignment="0" applyProtection="0"/>
    <xf numFmtId="18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37" fontId="15" fillId="0" borderId="0"/>
    <xf numFmtId="0" fontId="14" fillId="0" borderId="0" applyNumberFormat="0" applyFill="0" applyBorder="0" applyAlignment="0" applyProtection="0"/>
    <xf numFmtId="187" fontId="16" fillId="0" borderId="0"/>
    <xf numFmtId="0" fontId="27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7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7" fillId="0" borderId="0"/>
    <xf numFmtId="0" fontId="2" fillId="0" borderId="0"/>
    <xf numFmtId="0" fontId="8" fillId="0" borderId="0"/>
    <xf numFmtId="185" fontId="17" fillId="0" borderId="0"/>
    <xf numFmtId="0" fontId="27" fillId="0" borderId="0"/>
    <xf numFmtId="0" fontId="17" fillId="0" borderId="0"/>
    <xf numFmtId="0" fontId="2" fillId="0" borderId="0"/>
    <xf numFmtId="188" fontId="2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2" fillId="0" borderId="0"/>
    <xf numFmtId="37" fontId="15" fillId="0" borderId="0"/>
    <xf numFmtId="37" fontId="15" fillId="0" borderId="0"/>
    <xf numFmtId="37" fontId="15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7" fillId="0" borderId="0"/>
    <xf numFmtId="37" fontId="15" fillId="0" borderId="0"/>
    <xf numFmtId="37" fontId="15" fillId="0" borderId="0"/>
    <xf numFmtId="37" fontId="15" fillId="0" borderId="0"/>
    <xf numFmtId="0" fontId="8" fillId="0" borderId="0"/>
    <xf numFmtId="0" fontId="27" fillId="0" borderId="0"/>
    <xf numFmtId="0" fontId="27" fillId="0" borderId="0"/>
    <xf numFmtId="0" fontId="27" fillId="0" borderId="0"/>
    <xf numFmtId="37" fontId="15" fillId="0" borderId="0"/>
    <xf numFmtId="0" fontId="2" fillId="0" borderId="0"/>
    <xf numFmtId="37" fontId="15" fillId="0" borderId="0"/>
    <xf numFmtId="37" fontId="15" fillId="0" borderId="0"/>
    <xf numFmtId="0" fontId="2" fillId="0" borderId="0"/>
    <xf numFmtId="0" fontId="2" fillId="0" borderId="0" applyNumberFormat="0" applyFill="0" applyBorder="0" applyAlignment="0" applyProtection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" fillId="0" borderId="0" applyNumberFormat="0" applyFont="0" applyFill="0" applyBorder="0" applyAlignment="0" applyProtection="0"/>
    <xf numFmtId="0" fontId="41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7" fillId="41" borderId="5" applyNumberFormat="0" applyFont="0" applyAlignment="0" applyProtection="0"/>
    <xf numFmtId="0" fontId="27" fillId="41" borderId="5" applyNumberFormat="0" applyFont="0" applyAlignment="0" applyProtection="0"/>
    <xf numFmtId="0" fontId="27" fillId="41" borderId="5" applyNumberFormat="0" applyFont="0" applyAlignment="0" applyProtection="0"/>
    <xf numFmtId="0" fontId="27" fillId="41" borderId="5" applyNumberFormat="0" applyFont="0" applyAlignment="0" applyProtection="0"/>
    <xf numFmtId="0" fontId="27" fillId="41" borderId="5" applyNumberFormat="0" applyFont="0" applyAlignment="0" applyProtection="0"/>
    <xf numFmtId="189" fontId="9" fillId="0" borderId="0" applyFont="0" applyFill="0" applyBorder="0" applyAlignment="0" applyProtection="0"/>
    <xf numFmtId="190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13" fontId="2" fillId="0" borderId="0" applyFont="0" applyFill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2" fillId="30" borderId="6" applyNumberFormat="0" applyAlignment="0" applyProtection="0"/>
    <xf numFmtId="0" fontId="42" fillId="30" borderId="6" applyNumberFormat="0" applyAlignment="0" applyProtection="0"/>
    <xf numFmtId="0" fontId="42" fillId="30" borderId="6" applyNumberFormat="0" applyAlignment="0" applyProtection="0"/>
    <xf numFmtId="0" fontId="42" fillId="30" borderId="6" applyNumberFormat="0" applyAlignment="0" applyProtection="0"/>
    <xf numFmtId="0" fontId="42" fillId="30" borderId="6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34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  <xf numFmtId="0" fontId="47" fillId="0" borderId="9" applyNumberFormat="0" applyFill="0" applyAlignment="0" applyProtection="0"/>
  </cellStyleXfs>
  <cellXfs count="785">
    <xf numFmtId="0" fontId="0" fillId="0" borderId="0" xfId="0"/>
    <xf numFmtId="0" fontId="48" fillId="42" borderId="0" xfId="0" applyFont="1" applyFill="1"/>
    <xf numFmtId="0" fontId="49" fillId="42" borderId="0" xfId="0" applyFont="1" applyFill="1"/>
    <xf numFmtId="0" fontId="50" fillId="42" borderId="0" xfId="0" applyFont="1" applyFill="1"/>
    <xf numFmtId="0" fontId="49" fillId="0" borderId="0" xfId="0" applyFont="1"/>
    <xf numFmtId="0" fontId="51" fillId="42" borderId="0" xfId="0" applyFont="1" applyFill="1"/>
    <xf numFmtId="0" fontId="49" fillId="42" borderId="0" xfId="0" applyFont="1" applyFill="1" applyAlignment="1">
      <alignment horizontal="center"/>
    </xf>
    <xf numFmtId="0" fontId="51" fillId="42" borderId="0" xfId="0" applyFont="1" applyFill="1" applyAlignment="1">
      <alignment vertical="center"/>
    </xf>
    <xf numFmtId="0" fontId="51" fillId="42" borderId="0" xfId="0" applyFont="1" applyFill="1" applyAlignment="1">
      <alignment horizontal="center" vertical="center"/>
    </xf>
    <xf numFmtId="0" fontId="51" fillId="42" borderId="0" xfId="0" applyFont="1" applyFill="1" applyAlignment="1">
      <alignment horizontal="left"/>
    </xf>
    <xf numFmtId="0" fontId="51" fillId="42" borderId="0" xfId="0" applyFont="1" applyFill="1" applyBorder="1"/>
    <xf numFmtId="0" fontId="52" fillId="42" borderId="0" xfId="0" applyFont="1" applyFill="1" applyAlignment="1">
      <alignment vertical="center"/>
    </xf>
    <xf numFmtId="0" fontId="49" fillId="42" borderId="0" xfId="0" applyFont="1" applyFill="1" applyAlignment="1">
      <alignment horizontal="left"/>
    </xf>
    <xf numFmtId="0" fontId="51" fillId="42" borderId="0" xfId="0" applyFont="1" applyFill="1" applyAlignment="1">
      <alignment horizontal="center"/>
    </xf>
    <xf numFmtId="0" fontId="51" fillId="0" borderId="0" xfId="0" applyFont="1"/>
    <xf numFmtId="0" fontId="53" fillId="0" borderId="0" xfId="0" applyFont="1" applyAlignment="1">
      <alignment horizontal="left" wrapText="1"/>
    </xf>
    <xf numFmtId="3" fontId="51" fillId="42" borderId="0" xfId="0" applyNumberFormat="1" applyFont="1" applyFill="1" applyBorder="1" applyAlignment="1">
      <alignment horizontal="center" vertical="center"/>
    </xf>
    <xf numFmtId="0" fontId="50" fillId="0" borderId="0" xfId="0" applyFont="1"/>
    <xf numFmtId="0" fontId="51" fillId="42" borderId="0" xfId="278" applyFont="1" applyFill="1" applyAlignment="1">
      <alignment wrapText="1"/>
    </xf>
    <xf numFmtId="0" fontId="51" fillId="42" borderId="0" xfId="278" applyFont="1" applyFill="1" applyAlignment="1">
      <alignment horizontal="center" vertical="center"/>
    </xf>
    <xf numFmtId="0" fontId="51" fillId="42" borderId="0" xfId="278" applyFont="1" applyFill="1" applyAlignment="1">
      <alignment horizontal="left" vertical="center" wrapText="1"/>
    </xf>
    <xf numFmtId="0" fontId="51" fillId="42" borderId="0" xfId="278" applyFont="1" applyFill="1" applyAlignment="1">
      <alignment horizontal="center"/>
    </xf>
    <xf numFmtId="0" fontId="51" fillId="42" borderId="0" xfId="278" applyFont="1" applyFill="1"/>
    <xf numFmtId="0" fontId="53" fillId="42" borderId="0" xfId="0" applyFont="1" applyFill="1" applyAlignment="1">
      <alignment vertical="center" wrapText="1" readingOrder="1"/>
    </xf>
    <xf numFmtId="0" fontId="53" fillId="42" borderId="0" xfId="278" applyFont="1" applyFill="1" applyAlignment="1">
      <alignment horizontal="left" wrapText="1"/>
    </xf>
    <xf numFmtId="0" fontId="53" fillId="42" borderId="0" xfId="278" applyFont="1" applyFill="1" applyAlignment="1">
      <alignment horizontal="left" vertical="center" wrapText="1"/>
    </xf>
    <xf numFmtId="0" fontId="53" fillId="42" borderId="0" xfId="278" applyFont="1" applyFill="1" applyAlignment="1">
      <alignment wrapText="1"/>
    </xf>
    <xf numFmtId="0" fontId="49" fillId="42" borderId="0" xfId="278" applyFont="1" applyFill="1"/>
    <xf numFmtId="0" fontId="49" fillId="42" borderId="0" xfId="278" applyFont="1" applyFill="1" applyAlignment="1">
      <alignment horizontal="center" vertical="center"/>
    </xf>
    <xf numFmtId="0" fontId="49" fillId="42" borderId="0" xfId="278" applyFont="1" applyFill="1" applyAlignment="1">
      <alignment horizontal="left" vertical="center" wrapText="1"/>
    </xf>
    <xf numFmtId="0" fontId="49" fillId="42" borderId="0" xfId="278" applyFont="1" applyFill="1" applyAlignment="1">
      <alignment horizontal="center"/>
    </xf>
    <xf numFmtId="0" fontId="54" fillId="42" borderId="0" xfId="0" applyFont="1" applyFill="1"/>
    <xf numFmtId="0" fontId="55" fillId="42" borderId="0" xfId="278" applyFont="1" applyFill="1" applyAlignment="1">
      <alignment horizontal="center" wrapText="1"/>
    </xf>
    <xf numFmtId="0" fontId="55" fillId="42" borderId="0" xfId="278" applyFont="1" applyFill="1" applyAlignment="1">
      <alignment wrapText="1"/>
    </xf>
    <xf numFmtId="0" fontId="55" fillId="42" borderId="0" xfId="278" applyFont="1" applyFill="1" applyAlignment="1">
      <alignment horizontal="left" wrapText="1"/>
    </xf>
    <xf numFmtId="10" fontId="49" fillId="42" borderId="0" xfId="348" applyNumberFormat="1" applyFont="1" applyFill="1" applyAlignment="1">
      <alignment horizontal="center"/>
    </xf>
    <xf numFmtId="3" fontId="56" fillId="42" borderId="0" xfId="278" applyNumberFormat="1" applyFont="1" applyFill="1" applyBorder="1" applyAlignment="1">
      <alignment horizontal="center" vertical="center"/>
    </xf>
    <xf numFmtId="3" fontId="56" fillId="42" borderId="0" xfId="278" applyNumberFormat="1" applyFont="1" applyFill="1" applyAlignment="1">
      <alignment horizontal="center" vertical="center"/>
    </xf>
    <xf numFmtId="10" fontId="49" fillId="42" borderId="0" xfId="349" applyNumberFormat="1" applyFont="1" applyFill="1" applyAlignment="1">
      <alignment horizontal="left" vertical="center" wrapText="1"/>
    </xf>
    <xf numFmtId="3" fontId="49" fillId="42" borderId="0" xfId="278" applyNumberFormat="1" applyFont="1" applyFill="1" applyAlignment="1">
      <alignment horizontal="center" vertical="center"/>
    </xf>
    <xf numFmtId="0" fontId="49" fillId="42" borderId="0" xfId="278" applyFont="1" applyFill="1" applyBorder="1" applyAlignment="1">
      <alignment horizontal="center" vertical="center"/>
    </xf>
    <xf numFmtId="10" fontId="49" fillId="43" borderId="0" xfId="351" applyNumberFormat="1" applyFont="1" applyFill="1" applyBorder="1" applyAlignment="1">
      <alignment horizontal="center" vertical="center"/>
    </xf>
    <xf numFmtId="10" fontId="49" fillId="42" borderId="0" xfId="348" applyNumberFormat="1" applyFont="1" applyFill="1"/>
    <xf numFmtId="0" fontId="56" fillId="42" borderId="0" xfId="278" applyFont="1" applyFill="1" applyAlignment="1">
      <alignment vertical="center"/>
    </xf>
    <xf numFmtId="0" fontId="56" fillId="42" borderId="0" xfId="278" applyFont="1" applyFill="1" applyAlignment="1">
      <alignment horizontal="center" vertical="center"/>
    </xf>
    <xf numFmtId="0" fontId="49" fillId="42" borderId="0" xfId="278" applyFont="1" applyFill="1" applyBorder="1"/>
    <xf numFmtId="0" fontId="56" fillId="42" borderId="0" xfId="278" applyFont="1" applyFill="1" applyBorder="1" applyAlignment="1">
      <alignment horizontal="center" vertical="center"/>
    </xf>
    <xf numFmtId="0" fontId="56" fillId="42" borderId="0" xfId="278" applyFont="1" applyFill="1" applyAlignment="1">
      <alignment horizontal="center"/>
    </xf>
    <xf numFmtId="1" fontId="56" fillId="42" borderId="0" xfId="278" applyNumberFormat="1" applyFont="1" applyFill="1" applyBorder="1" applyAlignment="1">
      <alignment horizontal="center" vertical="center" wrapText="1"/>
    </xf>
    <xf numFmtId="0" fontId="48" fillId="42" borderId="0" xfId="334" applyFont="1" applyFill="1"/>
    <xf numFmtId="0" fontId="48" fillId="42" borderId="0" xfId="0" applyFont="1" applyFill="1" applyBorder="1"/>
    <xf numFmtId="0" fontId="49" fillId="42" borderId="0" xfId="278" applyFont="1" applyFill="1" applyBorder="1" applyAlignment="1">
      <alignment horizontal="center"/>
    </xf>
    <xf numFmtId="10" fontId="49" fillId="42" borderId="0" xfId="351" applyNumberFormat="1" applyFont="1" applyFill="1" applyBorder="1"/>
    <xf numFmtId="10" fontId="48" fillId="42" borderId="0" xfId="349" applyNumberFormat="1" applyFont="1" applyFill="1" applyAlignment="1">
      <alignment horizontal="center"/>
    </xf>
    <xf numFmtId="10" fontId="49" fillId="42" borderId="0" xfId="349" applyNumberFormat="1" applyFont="1" applyFill="1" applyBorder="1" applyAlignment="1">
      <alignment horizontal="center"/>
    </xf>
    <xf numFmtId="3" fontId="49" fillId="42" borderId="0" xfId="278" applyNumberFormat="1" applyFont="1" applyFill="1" applyBorder="1" applyAlignment="1">
      <alignment horizontal="center"/>
    </xf>
    <xf numFmtId="0" fontId="49" fillId="42" borderId="0" xfId="0" applyFont="1" applyFill="1" applyBorder="1" applyAlignment="1">
      <alignment horizontal="left" vertical="center" wrapText="1"/>
    </xf>
    <xf numFmtId="3" fontId="51" fillId="42" borderId="0" xfId="278" applyNumberFormat="1" applyFont="1" applyFill="1" applyAlignment="1">
      <alignment horizontal="center" vertical="center" wrapText="1"/>
    </xf>
    <xf numFmtId="3" fontId="51" fillId="42" borderId="0" xfId="278" applyNumberFormat="1" applyFont="1" applyFill="1" applyBorder="1" applyAlignment="1">
      <alignment horizontal="left" vertical="center" wrapText="1"/>
    </xf>
    <xf numFmtId="4" fontId="51" fillId="42" borderId="0" xfId="278" applyNumberFormat="1" applyFont="1" applyFill="1" applyBorder="1" applyAlignment="1">
      <alignment horizontal="center" vertical="center" wrapText="1"/>
    </xf>
    <xf numFmtId="4" fontId="51" fillId="42" borderId="0" xfId="278" applyNumberFormat="1" applyFont="1" applyFill="1" applyBorder="1" applyAlignment="1">
      <alignment horizontal="center" vertical="center"/>
    </xf>
    <xf numFmtId="3" fontId="51" fillId="42" borderId="0" xfId="278" applyNumberFormat="1" applyFont="1" applyFill="1" applyAlignment="1">
      <alignment horizontal="center" vertical="center"/>
    </xf>
    <xf numFmtId="0" fontId="51" fillId="42" borderId="0" xfId="278" applyFont="1" applyFill="1" applyAlignment="1">
      <alignment horizontal="center" vertical="center" wrapText="1"/>
    </xf>
    <xf numFmtId="0" fontId="55" fillId="42" borderId="0" xfId="0" applyFont="1" applyFill="1"/>
    <xf numFmtId="0" fontId="51" fillId="42" borderId="0" xfId="278" applyFont="1" applyFill="1" applyAlignment="1"/>
    <xf numFmtId="0" fontId="52" fillId="42" borderId="0" xfId="278" applyFont="1" applyFill="1" applyAlignment="1">
      <alignment horizontal="center"/>
    </xf>
    <xf numFmtId="0" fontId="51" fillId="42" borderId="0" xfId="301" applyFont="1" applyFill="1"/>
    <xf numFmtId="0" fontId="57" fillId="42" borderId="0" xfId="185" applyFont="1" applyFill="1" applyAlignment="1" applyProtection="1">
      <alignment horizontal="left" vertical="center"/>
    </xf>
    <xf numFmtId="0" fontId="51" fillId="42" borderId="0" xfId="301" applyFont="1" applyFill="1" applyBorder="1"/>
    <xf numFmtId="0" fontId="53" fillId="42" borderId="0" xfId="301" applyFont="1" applyFill="1" applyBorder="1" applyAlignment="1">
      <alignment wrapText="1"/>
    </xf>
    <xf numFmtId="0" fontId="51" fillId="42" borderId="0" xfId="301" applyFont="1" applyFill="1" applyBorder="1" applyAlignment="1">
      <alignment wrapText="1"/>
    </xf>
    <xf numFmtId="0" fontId="53" fillId="42" borderId="0" xfId="301" applyFont="1" applyFill="1" applyAlignment="1">
      <alignment horizontal="left" vertical="center" readingOrder="2"/>
    </xf>
    <xf numFmtId="0" fontId="51" fillId="42" borderId="0" xfId="301" applyFont="1" applyFill="1" applyBorder="1" applyAlignment="1">
      <alignment horizontal="center" vertical="center"/>
    </xf>
    <xf numFmtId="0" fontId="53" fillId="42" borderId="0" xfId="301" applyFont="1" applyFill="1" applyBorder="1"/>
    <xf numFmtId="10" fontId="51" fillId="42" borderId="0" xfId="348" applyNumberFormat="1" applyFont="1" applyFill="1"/>
    <xf numFmtId="10" fontId="51" fillId="42" borderId="0" xfId="301" applyNumberFormat="1" applyFont="1" applyFill="1"/>
    <xf numFmtId="0" fontId="53" fillId="42" borderId="0" xfId="0" applyFont="1" applyFill="1"/>
    <xf numFmtId="0" fontId="58" fillId="42" borderId="0" xfId="339" applyFont="1" applyFill="1"/>
    <xf numFmtId="0" fontId="56" fillId="42" borderId="0" xfId="0" applyFont="1" applyFill="1"/>
    <xf numFmtId="0" fontId="53" fillId="42" borderId="0" xfId="0" applyFont="1" applyFill="1" applyBorder="1" applyAlignment="1">
      <alignment vertical="center" wrapText="1"/>
    </xf>
    <xf numFmtId="0" fontId="58" fillId="42" borderId="0" xfId="0" applyFont="1" applyFill="1"/>
    <xf numFmtId="0" fontId="58" fillId="42" borderId="0" xfId="0" applyFont="1" applyFill="1" applyAlignment="1">
      <alignment horizontal="left"/>
    </xf>
    <xf numFmtId="0" fontId="55" fillId="42" borderId="0" xfId="0" applyFont="1" applyFill="1" applyAlignment="1">
      <alignment horizontal="center" vertical="center" wrapText="1"/>
    </xf>
    <xf numFmtId="0" fontId="51" fillId="42" borderId="0" xfId="0" applyFont="1" applyFill="1" applyAlignment="1">
      <alignment horizontal="right"/>
    </xf>
    <xf numFmtId="0" fontId="51" fillId="42" borderId="0" xfId="0" applyFont="1" applyFill="1" applyAlignment="1">
      <alignment horizontal="left" vertical="center" wrapText="1"/>
    </xf>
    <xf numFmtId="0" fontId="53" fillId="0" borderId="0" xfId="0" applyFont="1" applyAlignment="1"/>
    <xf numFmtId="0" fontId="51" fillId="42" borderId="0" xfId="335" applyNumberFormat="1" applyFont="1" applyFill="1" applyBorder="1" applyAlignment="1">
      <alignment horizontal="left" vertical="center" wrapText="1"/>
    </xf>
    <xf numFmtId="0" fontId="53" fillId="42" borderId="0" xfId="0" applyFont="1" applyFill="1" applyAlignment="1">
      <alignment horizontal="left"/>
    </xf>
    <xf numFmtId="10" fontId="51" fillId="42" borderId="0" xfId="351" applyNumberFormat="1" applyFont="1" applyFill="1" applyBorder="1"/>
    <xf numFmtId="169" fontId="51" fillId="42" borderId="0" xfId="0" applyNumberFormat="1" applyFont="1" applyFill="1" applyBorder="1"/>
    <xf numFmtId="0" fontId="51" fillId="42" borderId="0" xfId="0" applyFont="1" applyFill="1" applyBorder="1" applyAlignment="1">
      <alignment vertical="center"/>
    </xf>
    <xf numFmtId="4" fontId="53" fillId="42" borderId="0" xfId="0" applyNumberFormat="1" applyFont="1" applyFill="1" applyBorder="1" applyAlignment="1">
      <alignment horizontal="center" vertical="center"/>
    </xf>
    <xf numFmtId="0" fontId="51" fillId="42" borderId="0" xfId="0" applyFont="1" applyFill="1" applyBorder="1" applyAlignment="1">
      <alignment horizontal="right" vertical="center"/>
    </xf>
    <xf numFmtId="4" fontId="51" fillId="42" borderId="0" xfId="0" applyNumberFormat="1" applyFont="1" applyFill="1" applyAlignment="1">
      <alignment horizontal="center"/>
    </xf>
    <xf numFmtId="4" fontId="51" fillId="42" borderId="0" xfId="0" applyNumberFormat="1" applyFont="1" applyFill="1"/>
    <xf numFmtId="3" fontId="51" fillId="42" borderId="0" xfId="0" applyNumberFormat="1" applyFont="1" applyFill="1" applyAlignment="1">
      <alignment horizontal="center"/>
    </xf>
    <xf numFmtId="0" fontId="58" fillId="42" borderId="0" xfId="0" applyFont="1" applyFill="1" applyBorder="1" applyAlignment="1">
      <alignment vertical="center"/>
    </xf>
    <xf numFmtId="4" fontId="59" fillId="42" borderId="0" xfId="0" applyNumberFormat="1" applyFont="1" applyFill="1" applyBorder="1" applyAlignment="1">
      <alignment horizontal="center" vertical="center"/>
    </xf>
    <xf numFmtId="0" fontId="60" fillId="42" borderId="0" xfId="0" applyFont="1" applyFill="1"/>
    <xf numFmtId="0" fontId="49" fillId="44" borderId="0" xfId="0" applyFont="1" applyFill="1" applyBorder="1"/>
    <xf numFmtId="0" fontId="49" fillId="44" borderId="0" xfId="0" applyFont="1" applyFill="1" applyBorder="1" applyAlignment="1">
      <alignment horizontal="center" vertical="center"/>
    </xf>
    <xf numFmtId="0" fontId="49" fillId="44" borderId="0" xfId="0" applyFont="1" applyFill="1" applyBorder="1" applyAlignment="1">
      <alignment horizontal="center" vertical="center" wrapText="1"/>
    </xf>
    <xf numFmtId="0" fontId="49" fillId="44" borderId="0" xfId="0" applyFont="1" applyFill="1" applyBorder="1" applyAlignment="1">
      <alignment horizontal="left" vertical="center" wrapText="1"/>
    </xf>
    <xf numFmtId="0" fontId="49" fillId="44" borderId="0" xfId="0" applyFont="1" applyFill="1" applyBorder="1" applyAlignment="1">
      <alignment horizontal="center"/>
    </xf>
    <xf numFmtId="0" fontId="49" fillId="42" borderId="0" xfId="0" applyFont="1" applyFill="1" applyAlignment="1">
      <alignment wrapText="1"/>
    </xf>
    <xf numFmtId="10" fontId="49" fillId="42" borderId="0" xfId="351" applyNumberFormat="1" applyFont="1" applyFill="1"/>
    <xf numFmtId="0" fontId="61" fillId="42" borderId="0" xfId="0" applyFont="1" applyFill="1"/>
    <xf numFmtId="10" fontId="49" fillId="42" borderId="0" xfId="351" applyNumberFormat="1" applyFont="1" applyFill="1" applyAlignment="1">
      <alignment wrapText="1"/>
    </xf>
    <xf numFmtId="0" fontId="62" fillId="42" borderId="0" xfId="0" applyFont="1" applyFill="1"/>
    <xf numFmtId="0" fontId="63" fillId="42" borderId="0" xfId="185" applyFont="1" applyFill="1" applyAlignment="1" applyProtection="1"/>
    <xf numFmtId="3" fontId="51" fillId="42" borderId="0" xfId="0" applyNumberFormat="1" applyFont="1" applyFill="1"/>
    <xf numFmtId="0" fontId="51" fillId="42" borderId="0" xfId="0" applyFont="1" applyFill="1" applyBorder="1" applyAlignment="1">
      <alignment horizontal="left"/>
    </xf>
    <xf numFmtId="10" fontId="51" fillId="42" borderId="0" xfId="0" applyNumberFormat="1" applyFont="1" applyFill="1"/>
    <xf numFmtId="0" fontId="49" fillId="0" borderId="0" xfId="0" applyFont="1" applyFill="1"/>
    <xf numFmtId="3" fontId="51" fillId="0" borderId="0" xfId="279" applyNumberFormat="1" applyFont="1" applyFill="1" applyBorder="1" applyAlignment="1">
      <alignment horizontal="left" vertical="center" wrapText="1"/>
    </xf>
    <xf numFmtId="0" fontId="56" fillId="0" borderId="0" xfId="0" applyFont="1" applyFill="1"/>
    <xf numFmtId="0" fontId="53" fillId="0" borderId="0" xfId="0" applyFont="1" applyAlignment="1">
      <alignment horizontal="left" vertical="center"/>
    </xf>
    <xf numFmtId="2" fontId="51" fillId="42" borderId="0" xfId="0" applyNumberFormat="1" applyFont="1" applyFill="1"/>
    <xf numFmtId="3" fontId="49" fillId="42" borderId="0" xfId="0" applyNumberFormat="1" applyFont="1" applyFill="1"/>
    <xf numFmtId="3" fontId="50" fillId="42" borderId="0" xfId="0" applyNumberFormat="1" applyFont="1" applyFill="1"/>
    <xf numFmtId="3" fontId="55" fillId="42" borderId="0" xfId="0" applyNumberFormat="1" applyFont="1" applyFill="1"/>
    <xf numFmtId="10" fontId="50" fillId="42" borderId="0" xfId="351" applyNumberFormat="1" applyFont="1" applyFill="1"/>
    <xf numFmtId="0" fontId="50" fillId="42" borderId="0" xfId="0" applyFont="1" applyFill="1" applyBorder="1"/>
    <xf numFmtId="10" fontId="50" fillId="42" borderId="0" xfId="351" applyNumberFormat="1" applyFont="1" applyFill="1" applyBorder="1"/>
    <xf numFmtId="0" fontId="64" fillId="42" borderId="0" xfId="0" applyFont="1" applyFill="1"/>
    <xf numFmtId="0" fontId="65" fillId="42" borderId="0" xfId="0" applyFont="1" applyFill="1"/>
    <xf numFmtId="0" fontId="65" fillId="42" borderId="0" xfId="0" applyFont="1" applyFill="1" applyAlignment="1"/>
    <xf numFmtId="3" fontId="53" fillId="42" borderId="0" xfId="0" applyNumberFormat="1" applyFont="1" applyFill="1"/>
    <xf numFmtId="3" fontId="56" fillId="42" borderId="0" xfId="0" applyNumberFormat="1" applyFont="1" applyFill="1"/>
    <xf numFmtId="3" fontId="56" fillId="42" borderId="0" xfId="0" applyNumberFormat="1" applyFont="1" applyFill="1" applyAlignment="1">
      <alignment horizontal="right"/>
    </xf>
    <xf numFmtId="3" fontId="51" fillId="42" borderId="0" xfId="0" applyNumberFormat="1" applyFont="1" applyFill="1" applyAlignment="1">
      <alignment horizontal="left"/>
    </xf>
    <xf numFmtId="9" fontId="51" fillId="42" borderId="0" xfId="351" applyFont="1" applyFill="1" applyAlignment="1">
      <alignment horizontal="left"/>
    </xf>
    <xf numFmtId="3" fontId="49" fillId="42" borderId="0" xfId="0" applyNumberFormat="1" applyFont="1" applyFill="1" applyAlignment="1">
      <alignment horizontal="left"/>
    </xf>
    <xf numFmtId="3" fontId="49" fillId="42" borderId="0" xfId="185" applyNumberFormat="1" applyFont="1" applyFill="1" applyAlignment="1" applyProtection="1"/>
    <xf numFmtId="0" fontId="53" fillId="42" borderId="0" xfId="0" applyFont="1" applyFill="1" applyBorder="1" applyAlignment="1">
      <alignment vertical="center"/>
    </xf>
    <xf numFmtId="3" fontId="53" fillId="42" borderId="0" xfId="0" applyNumberFormat="1" applyFont="1" applyFill="1" applyBorder="1" applyAlignment="1">
      <alignment horizontal="right"/>
    </xf>
    <xf numFmtId="175" fontId="51" fillId="42" borderId="0" xfId="197" applyNumberFormat="1" applyFont="1" applyFill="1"/>
    <xf numFmtId="4" fontId="49" fillId="0" borderId="0" xfId="0" applyNumberFormat="1" applyFont="1" applyFill="1" applyBorder="1" applyAlignment="1">
      <alignment horizontal="center" vertical="center"/>
    </xf>
    <xf numFmtId="0" fontId="51" fillId="42" borderId="0" xfId="278" applyFont="1" applyFill="1" applyBorder="1"/>
    <xf numFmtId="0" fontId="51" fillId="0" borderId="0" xfId="278" applyFont="1" applyFill="1" applyBorder="1"/>
    <xf numFmtId="0" fontId="51" fillId="42" borderId="0" xfId="278" applyFont="1" applyFill="1" applyBorder="1" applyAlignment="1">
      <alignment horizontal="center" vertical="center"/>
    </xf>
    <xf numFmtId="0" fontId="51" fillId="42" borderId="0" xfId="278" applyFont="1" applyFill="1" applyBorder="1" applyAlignment="1">
      <alignment horizontal="left" vertical="center" wrapText="1"/>
    </xf>
    <xf numFmtId="0" fontId="51" fillId="42" borderId="0" xfId="278" applyFont="1" applyFill="1" applyBorder="1" applyAlignment="1">
      <alignment horizontal="center"/>
    </xf>
    <xf numFmtId="3" fontId="49" fillId="0" borderId="0" xfId="278" applyNumberFormat="1" applyFont="1" applyFill="1" applyBorder="1" applyAlignment="1">
      <alignment horizontal="center" vertical="center" wrapText="1"/>
    </xf>
    <xf numFmtId="3" fontId="49" fillId="0" borderId="0" xfId="278" applyNumberFormat="1" applyFont="1" applyFill="1" applyBorder="1" applyAlignment="1">
      <alignment horizontal="left" vertical="center"/>
    </xf>
    <xf numFmtId="3" fontId="51" fillId="0" borderId="0" xfId="278" applyNumberFormat="1" applyFont="1" applyFill="1" applyBorder="1" applyAlignment="1">
      <alignment horizontal="center" vertical="center" wrapText="1"/>
    </xf>
    <xf numFmtId="0" fontId="53" fillId="0" borderId="0" xfId="278" applyFont="1" applyFill="1" applyBorder="1" applyAlignment="1">
      <alignment horizontal="left" wrapText="1"/>
    </xf>
    <xf numFmtId="174" fontId="51" fillId="42" borderId="0" xfId="0" applyNumberFormat="1" applyFont="1" applyFill="1"/>
    <xf numFmtId="2" fontId="51" fillId="42" borderId="0" xfId="0" applyNumberFormat="1" applyFont="1" applyFill="1" applyBorder="1" applyAlignment="1">
      <alignment vertical="center"/>
    </xf>
    <xf numFmtId="169" fontId="51" fillId="42" borderId="0" xfId="0" applyNumberFormat="1" applyFont="1" applyFill="1" applyBorder="1" applyAlignment="1">
      <alignment vertical="center"/>
    </xf>
    <xf numFmtId="0" fontId="49" fillId="0" borderId="0" xfId="0" applyFont="1" applyFill="1" applyBorder="1" applyAlignment="1">
      <alignment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horizontal="left"/>
    </xf>
    <xf numFmtId="10" fontId="53" fillId="42" borderId="0" xfId="348" applyNumberFormat="1" applyFont="1" applyFill="1" applyAlignment="1">
      <alignment horizontal="left" wrapText="1"/>
    </xf>
    <xf numFmtId="0" fontId="53" fillId="0" borderId="0" xfId="278" applyFont="1" applyFill="1" applyBorder="1" applyAlignment="1">
      <alignment vertical="center"/>
    </xf>
    <xf numFmtId="173" fontId="66" fillId="0" borderId="0" xfId="220" applyNumberFormat="1" applyFont="1" applyFill="1" applyBorder="1" applyAlignment="1">
      <alignment vertical="center"/>
    </xf>
    <xf numFmtId="0" fontId="6" fillId="42" borderId="0" xfId="0" applyFont="1" applyFill="1" applyBorder="1" applyAlignment="1">
      <alignment vertical="center"/>
    </xf>
    <xf numFmtId="192" fontId="56" fillId="42" borderId="0" xfId="348" applyNumberFormat="1" applyFont="1" applyFill="1"/>
    <xf numFmtId="2" fontId="56" fillId="42" borderId="0" xfId="348" applyNumberFormat="1" applyFont="1" applyFill="1"/>
    <xf numFmtId="192" fontId="56" fillId="42" borderId="0" xfId="0" applyNumberFormat="1" applyFont="1" applyFill="1"/>
    <xf numFmtId="4" fontId="51" fillId="0" borderId="0" xfId="279" applyNumberFormat="1" applyFont="1" applyFill="1" applyBorder="1" applyAlignment="1">
      <alignment vertical="center" wrapText="1"/>
    </xf>
    <xf numFmtId="170" fontId="60" fillId="42" borderId="0" xfId="0" applyNumberFormat="1" applyFont="1" applyFill="1"/>
    <xf numFmtId="0" fontId="55" fillId="0" borderId="0" xfId="301" applyFont="1" applyAlignment="1">
      <alignment vertical="center" wrapText="1" readingOrder="1"/>
    </xf>
    <xf numFmtId="0" fontId="51" fillId="42" borderId="0" xfId="278" applyFont="1" applyFill="1" applyBorder="1" applyAlignment="1"/>
    <xf numFmtId="3" fontId="53" fillId="0" borderId="0" xfId="278" applyNumberFormat="1" applyFont="1" applyFill="1" applyBorder="1" applyAlignment="1">
      <alignment horizontal="center" vertical="center" wrapText="1"/>
    </xf>
    <xf numFmtId="0" fontId="49" fillId="42" borderId="0" xfId="278" applyFont="1" applyFill="1" applyBorder="1" applyAlignment="1"/>
    <xf numFmtId="3" fontId="49" fillId="42" borderId="0" xfId="278" applyNumberFormat="1" applyFont="1" applyFill="1" applyBorder="1"/>
    <xf numFmtId="3" fontId="51" fillId="42" borderId="0" xfId="278" applyNumberFormat="1" applyFont="1" applyFill="1" applyBorder="1"/>
    <xf numFmtId="0" fontId="67" fillId="0" borderId="0" xfId="0" applyFont="1" applyFill="1"/>
    <xf numFmtId="0" fontId="68" fillId="42" borderId="0" xfId="0" applyFont="1" applyFill="1" applyAlignment="1">
      <alignment vertical="center"/>
    </xf>
    <xf numFmtId="0" fontId="68" fillId="42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/>
    </xf>
    <xf numFmtId="171" fontId="70" fillId="0" borderId="0" xfId="348" applyNumberFormat="1" applyFont="1" applyFill="1" applyBorder="1" applyAlignment="1">
      <alignment horizontal="center" vertical="center"/>
    </xf>
    <xf numFmtId="171" fontId="71" fillId="0" borderId="0" xfId="348" applyNumberFormat="1" applyFont="1" applyFill="1" applyBorder="1" applyAlignment="1">
      <alignment horizontal="center" vertical="center"/>
    </xf>
    <xf numFmtId="0" fontId="68" fillId="42" borderId="0" xfId="0" applyFont="1" applyFill="1"/>
    <xf numFmtId="10" fontId="68" fillId="42" borderId="0" xfId="349" applyNumberFormat="1" applyFont="1" applyFill="1"/>
    <xf numFmtId="9" fontId="71" fillId="0" borderId="0" xfId="348" applyFont="1" applyFill="1" applyBorder="1" applyAlignment="1">
      <alignment horizontal="center" vertical="center"/>
    </xf>
    <xf numFmtId="0" fontId="72" fillId="42" borderId="0" xfId="0" applyFont="1" applyFill="1" applyAlignment="1">
      <alignment horizontal="center" vertical="center"/>
    </xf>
    <xf numFmtId="0" fontId="72" fillId="42" borderId="0" xfId="0" applyFont="1" applyFill="1"/>
    <xf numFmtId="3" fontId="68" fillId="42" borderId="0" xfId="0" applyNumberFormat="1" applyFont="1" applyFill="1" applyAlignment="1">
      <alignment horizontal="center" vertical="center" wrapText="1"/>
    </xf>
    <xf numFmtId="175" fontId="68" fillId="42" borderId="0" xfId="197" applyNumberFormat="1" applyFont="1" applyFill="1"/>
    <xf numFmtId="3" fontId="49" fillId="42" borderId="0" xfId="278" applyNumberFormat="1" applyFont="1" applyFill="1" applyBorder="1" applyAlignment="1">
      <alignment horizontal="left" vertical="center"/>
    </xf>
    <xf numFmtId="3" fontId="49" fillId="0" borderId="0" xfId="0" applyNumberFormat="1" applyFont="1" applyFill="1" applyBorder="1" applyAlignment="1">
      <alignment horizontal="left" vertical="center"/>
    </xf>
    <xf numFmtId="10" fontId="49" fillId="0" borderId="0" xfId="348" applyNumberFormat="1" applyFont="1" applyFill="1" applyBorder="1" applyAlignment="1">
      <alignment horizontal="center" vertical="center"/>
    </xf>
    <xf numFmtId="0" fontId="73" fillId="42" borderId="0" xfId="278" applyFont="1" applyFill="1" applyAlignment="1">
      <alignment horizontal="center" vertical="center"/>
    </xf>
    <xf numFmtId="0" fontId="74" fillId="0" borderId="0" xfId="0" applyFont="1" applyFill="1" applyBorder="1" applyAlignment="1">
      <alignment vertical="center" wrapText="1"/>
    </xf>
    <xf numFmtId="1" fontId="74" fillId="0" borderId="0" xfId="278" applyNumberFormat="1" applyFont="1" applyFill="1" applyBorder="1" applyAlignment="1">
      <alignment vertical="center" wrapText="1"/>
    </xf>
    <xf numFmtId="0" fontId="70" fillId="42" borderId="0" xfId="278" applyFont="1" applyFill="1"/>
    <xf numFmtId="3" fontId="70" fillId="0" borderId="0" xfId="278" applyNumberFormat="1" applyFont="1" applyFill="1" applyBorder="1" applyAlignment="1">
      <alignment horizontal="center" vertical="center" wrapText="1"/>
    </xf>
    <xf numFmtId="3" fontId="70" fillId="0" borderId="0" xfId="278" applyNumberFormat="1" applyFont="1" applyFill="1" applyBorder="1" applyAlignment="1">
      <alignment horizontal="center" vertical="center"/>
    </xf>
    <xf numFmtId="0" fontId="70" fillId="0" borderId="0" xfId="278" applyFont="1" applyFill="1" applyBorder="1" applyAlignment="1">
      <alignment horizontal="center" vertical="center" wrapText="1"/>
    </xf>
    <xf numFmtId="0" fontId="70" fillId="42" borderId="0" xfId="278" applyFont="1" applyFill="1" applyAlignment="1">
      <alignment horizontal="center" vertical="center"/>
    </xf>
    <xf numFmtId="3" fontId="71" fillId="0" borderId="0" xfId="278" applyNumberFormat="1" applyFont="1" applyFill="1" applyBorder="1" applyAlignment="1">
      <alignment horizontal="center" vertical="center"/>
    </xf>
    <xf numFmtId="0" fontId="68" fillId="42" borderId="0" xfId="278" applyFont="1" applyFill="1" applyAlignment="1">
      <alignment horizontal="center" vertical="center"/>
    </xf>
    <xf numFmtId="0" fontId="68" fillId="42" borderId="0" xfId="278" applyFont="1" applyFill="1" applyAlignment="1">
      <alignment horizontal="left" vertical="center" wrapText="1"/>
    </xf>
    <xf numFmtId="0" fontId="68" fillId="42" borderId="0" xfId="278" applyFont="1" applyFill="1"/>
    <xf numFmtId="0" fontId="68" fillId="0" borderId="0" xfId="278" applyFont="1" applyFill="1" applyBorder="1" applyAlignment="1">
      <alignment vertical="center" wrapText="1"/>
    </xf>
    <xf numFmtId="0" fontId="68" fillId="0" borderId="0" xfId="278" applyFont="1" applyFill="1" applyBorder="1" applyAlignment="1">
      <alignment horizontal="center" vertical="center" wrapText="1"/>
    </xf>
    <xf numFmtId="3" fontId="70" fillId="0" borderId="0" xfId="278" applyNumberFormat="1" applyFont="1" applyFill="1" applyBorder="1" applyAlignment="1">
      <alignment horizontal="left" vertical="center" wrapText="1"/>
    </xf>
    <xf numFmtId="4" fontId="68" fillId="0" borderId="0" xfId="278" applyNumberFormat="1" applyFont="1" applyFill="1" applyBorder="1" applyAlignment="1">
      <alignment horizontal="center" vertical="center"/>
    </xf>
    <xf numFmtId="0" fontId="69" fillId="42" borderId="0" xfId="278" applyFont="1" applyFill="1" applyAlignment="1">
      <alignment horizontal="center" vertical="center"/>
    </xf>
    <xf numFmtId="0" fontId="69" fillId="42" borderId="0" xfId="278" applyFont="1" applyFill="1" applyAlignment="1">
      <alignment horizontal="left" vertical="center" wrapText="1"/>
    </xf>
    <xf numFmtId="3" fontId="76" fillId="42" borderId="0" xfId="278" applyNumberFormat="1" applyFont="1" applyFill="1" applyBorder="1" applyAlignment="1">
      <alignment horizontal="center" vertical="center"/>
    </xf>
    <xf numFmtId="0" fontId="77" fillId="42" borderId="0" xfId="278" applyFont="1" applyFill="1" applyAlignment="1">
      <alignment horizontal="center" vertical="center"/>
    </xf>
    <xf numFmtId="0" fontId="68" fillId="42" borderId="0" xfId="278" applyFont="1" applyFill="1" applyBorder="1" applyAlignment="1">
      <alignment horizontal="center" vertical="center"/>
    </xf>
    <xf numFmtId="3" fontId="68" fillId="42" borderId="0" xfId="278" applyNumberFormat="1" applyFont="1" applyFill="1" applyBorder="1" applyAlignment="1">
      <alignment horizontal="center" vertical="center"/>
    </xf>
    <xf numFmtId="10" fontId="68" fillId="42" borderId="0" xfId="348" applyNumberFormat="1" applyFont="1" applyFill="1" applyAlignment="1">
      <alignment horizontal="center" vertical="center"/>
    </xf>
    <xf numFmtId="3" fontId="70" fillId="0" borderId="0" xfId="278" applyNumberFormat="1" applyFont="1" applyFill="1" applyBorder="1" applyAlignment="1">
      <alignment horizontal="left" vertical="center"/>
    </xf>
    <xf numFmtId="3" fontId="68" fillId="42" borderId="0" xfId="278" applyNumberFormat="1" applyFont="1" applyFill="1" applyAlignment="1">
      <alignment horizontal="center" vertical="center"/>
    </xf>
    <xf numFmtId="10" fontId="68" fillId="42" borderId="0" xfId="348" applyNumberFormat="1" applyFont="1" applyFill="1"/>
    <xf numFmtId="171" fontId="68" fillId="42" borderId="0" xfId="348" applyNumberFormat="1" applyFont="1" applyFill="1"/>
    <xf numFmtId="0" fontId="77" fillId="42" borderId="0" xfId="301" applyFont="1" applyFill="1"/>
    <xf numFmtId="0" fontId="70" fillId="42" borderId="0" xfId="301" applyFont="1" applyFill="1" applyBorder="1" applyAlignment="1">
      <alignment horizontal="center" vertical="center"/>
    </xf>
    <xf numFmtId="0" fontId="70" fillId="42" borderId="0" xfId="301" applyFont="1" applyFill="1" applyAlignment="1">
      <alignment horizontal="center"/>
    </xf>
    <xf numFmtId="0" fontId="70" fillId="0" borderId="0" xfId="301" applyFont="1" applyFill="1" applyBorder="1" applyAlignment="1">
      <alignment vertical="center"/>
    </xf>
    <xf numFmtId="3" fontId="70" fillId="42" borderId="0" xfId="301" applyNumberFormat="1" applyFont="1" applyFill="1" applyBorder="1"/>
    <xf numFmtId="10" fontId="70" fillId="42" borderId="0" xfId="348" applyNumberFormat="1" applyFont="1" applyFill="1"/>
    <xf numFmtId="0" fontId="69" fillId="42" borderId="0" xfId="0" applyFont="1" applyFill="1"/>
    <xf numFmtId="0" fontId="68" fillId="42" borderId="0" xfId="0" applyFont="1" applyFill="1" applyBorder="1"/>
    <xf numFmtId="0" fontId="78" fillId="42" borderId="0" xfId="0" applyFont="1" applyFill="1" applyBorder="1"/>
    <xf numFmtId="0" fontId="69" fillId="42" borderId="0" xfId="0" applyFont="1" applyFill="1" applyBorder="1"/>
    <xf numFmtId="3" fontId="70" fillId="0" borderId="0" xfId="278" applyNumberFormat="1" applyFont="1" applyFill="1" applyBorder="1" applyAlignment="1">
      <alignment horizontal="right" vertical="center" wrapText="1"/>
    </xf>
    <xf numFmtId="3" fontId="68" fillId="42" borderId="0" xfId="0" applyNumberFormat="1" applyFont="1" applyFill="1" applyBorder="1"/>
    <xf numFmtId="10" fontId="68" fillId="42" borderId="0" xfId="348" applyNumberFormat="1" applyFont="1" applyFill="1" applyBorder="1"/>
    <xf numFmtId="0" fontId="68" fillId="0" borderId="0" xfId="0" applyFont="1" applyFill="1" applyAlignment="1">
      <alignment horizontal="right"/>
    </xf>
    <xf numFmtId="174" fontId="68" fillId="0" borderId="0" xfId="197" applyNumberFormat="1" applyFont="1" applyFill="1" applyBorder="1" applyAlignment="1">
      <alignment horizontal="right" vertical="center" wrapText="1"/>
    </xf>
    <xf numFmtId="0" fontId="77" fillId="42" borderId="0" xfId="0" applyFont="1" applyFill="1"/>
    <xf numFmtId="0" fontId="79" fillId="42" borderId="0" xfId="0" applyFont="1" applyFill="1"/>
    <xf numFmtId="0" fontId="79" fillId="42" borderId="0" xfId="278" applyFont="1" applyFill="1" applyAlignment="1">
      <alignment horizontal="center" vertical="center"/>
    </xf>
    <xf numFmtId="0" fontId="70" fillId="42" borderId="0" xfId="0" applyFont="1" applyFill="1"/>
    <xf numFmtId="0" fontId="70" fillId="42" borderId="0" xfId="0" applyFont="1" applyFill="1" applyAlignment="1">
      <alignment wrapText="1"/>
    </xf>
    <xf numFmtId="0" fontId="70" fillId="0" borderId="0" xfId="0" applyFont="1" applyFill="1" applyBorder="1"/>
    <xf numFmtId="0" fontId="70" fillId="0" borderId="0" xfId="0" applyFont="1" applyFill="1" applyBorder="1" applyAlignment="1">
      <alignment vertical="center" wrapText="1"/>
    </xf>
    <xf numFmtId="10" fontId="70" fillId="0" borderId="0" xfId="348" applyNumberFormat="1" applyFont="1" applyFill="1" applyBorder="1"/>
    <xf numFmtId="10" fontId="70" fillId="0" borderId="0" xfId="348" applyNumberFormat="1" applyFont="1" applyFill="1" applyBorder="1" applyAlignment="1">
      <alignment wrapText="1"/>
    </xf>
    <xf numFmtId="10" fontId="70" fillId="42" borderId="0" xfId="0" applyNumberFormat="1" applyFont="1" applyFill="1"/>
    <xf numFmtId="0" fontId="73" fillId="42" borderId="0" xfId="0" applyFont="1" applyFill="1"/>
    <xf numFmtId="0" fontId="80" fillId="42" borderId="0" xfId="278" applyFont="1" applyFill="1" applyAlignment="1"/>
    <xf numFmtId="0" fontId="81" fillId="42" borderId="0" xfId="278" applyFont="1" applyFill="1" applyAlignment="1"/>
    <xf numFmtId="0" fontId="77" fillId="42" borderId="0" xfId="278" applyFont="1" applyFill="1" applyAlignment="1">
      <alignment horizontal="left" vertical="center" wrapText="1"/>
    </xf>
    <xf numFmtId="0" fontId="77" fillId="42" borderId="0" xfId="278" applyFont="1" applyFill="1"/>
    <xf numFmtId="0" fontId="82" fillId="42" borderId="0" xfId="0" applyFont="1" applyFill="1"/>
    <xf numFmtId="0" fontId="83" fillId="42" borderId="0" xfId="0" applyFont="1" applyFill="1"/>
    <xf numFmtId="0" fontId="77" fillId="42" borderId="0" xfId="0" applyFont="1" applyFill="1" applyBorder="1"/>
    <xf numFmtId="1" fontId="77" fillId="42" borderId="0" xfId="0" applyNumberFormat="1" applyFont="1" applyFill="1"/>
    <xf numFmtId="0" fontId="73" fillId="0" borderId="0" xfId="0" applyFont="1" applyFill="1" applyBorder="1" applyAlignment="1">
      <alignment vertical="center"/>
    </xf>
    <xf numFmtId="3" fontId="77" fillId="42" borderId="0" xfId="0" applyNumberFormat="1" applyFont="1" applyFill="1"/>
    <xf numFmtId="0" fontId="77" fillId="42" borderId="0" xfId="0" applyFont="1" applyFill="1" applyBorder="1" applyAlignment="1">
      <alignment horizontal="left"/>
    </xf>
    <xf numFmtId="175" fontId="68" fillId="42" borderId="0" xfId="0" applyNumberFormat="1" applyFont="1" applyFill="1" applyBorder="1"/>
    <xf numFmtId="175" fontId="68" fillId="42" borderId="0" xfId="0" applyNumberFormat="1" applyFont="1" applyFill="1"/>
    <xf numFmtId="0" fontId="70" fillId="0" borderId="0" xfId="0" applyFont="1" applyFill="1" applyBorder="1" applyAlignment="1">
      <alignment vertical="center"/>
    </xf>
    <xf numFmtId="1" fontId="68" fillId="42" borderId="0" xfId="0" applyNumberFormat="1" applyFont="1" applyFill="1"/>
    <xf numFmtId="0" fontId="84" fillId="42" borderId="0" xfId="0" applyFont="1" applyFill="1"/>
    <xf numFmtId="0" fontId="68" fillId="42" borderId="0" xfId="0" applyFont="1" applyFill="1" applyBorder="1" applyAlignment="1">
      <alignment wrapText="1"/>
    </xf>
    <xf numFmtId="0" fontId="68" fillId="42" borderId="0" xfId="0" applyFont="1" applyFill="1" applyBorder="1" applyAlignment="1">
      <alignment vertical="center" wrapText="1"/>
    </xf>
    <xf numFmtId="0" fontId="77" fillId="42" borderId="0" xfId="301" applyFont="1" applyFill="1" applyBorder="1"/>
    <xf numFmtId="0" fontId="22" fillId="42" borderId="0" xfId="339" applyFont="1" applyFill="1"/>
    <xf numFmtId="0" fontId="21" fillId="42" borderId="0" xfId="0" applyFont="1" applyFill="1"/>
    <xf numFmtId="0" fontId="85" fillId="42" borderId="0" xfId="0" applyFont="1" applyFill="1" applyAlignment="1"/>
    <xf numFmtId="0" fontId="82" fillId="42" borderId="0" xfId="0" applyFont="1" applyFill="1" applyAlignment="1">
      <alignment horizontal="center" vertical="center"/>
    </xf>
    <xf numFmtId="0" fontId="82" fillId="42" borderId="0" xfId="0" applyFont="1" applyFill="1" applyAlignment="1">
      <alignment horizontal="left" vertical="center" wrapText="1"/>
    </xf>
    <xf numFmtId="0" fontId="73" fillId="42" borderId="0" xfId="0" applyFont="1" applyFill="1" applyAlignment="1">
      <alignment wrapText="1"/>
    </xf>
    <xf numFmtId="0" fontId="73" fillId="42" borderId="0" xfId="0" applyFont="1" applyFill="1" applyBorder="1" applyAlignment="1">
      <alignment vertical="center" wrapText="1"/>
    </xf>
    <xf numFmtId="0" fontId="69" fillId="42" borderId="0" xfId="0" applyFont="1" applyFill="1" applyBorder="1" applyAlignment="1">
      <alignment horizontal="left" vertical="center"/>
    </xf>
    <xf numFmtId="0" fontId="86" fillId="42" borderId="0" xfId="0" applyFont="1" applyFill="1"/>
    <xf numFmtId="0" fontId="87" fillId="42" borderId="0" xfId="0" applyFont="1" applyFill="1"/>
    <xf numFmtId="0" fontId="88" fillId="42" borderId="0" xfId="0" applyFont="1" applyFill="1"/>
    <xf numFmtId="0" fontId="88" fillId="42" borderId="0" xfId="0" applyFont="1" applyFill="1" applyAlignment="1"/>
    <xf numFmtId="0" fontId="22" fillId="42" borderId="0" xfId="0" applyFont="1" applyFill="1" applyBorder="1"/>
    <xf numFmtId="0" fontId="22" fillId="0" borderId="0" xfId="0" applyFont="1" applyFill="1" applyBorder="1" applyAlignment="1">
      <alignment vertical="center"/>
    </xf>
    <xf numFmtId="1" fontId="22" fillId="42" borderId="0" xfId="351" applyNumberFormat="1" applyFont="1" applyFill="1" applyBorder="1"/>
    <xf numFmtId="10" fontId="22" fillId="42" borderId="0" xfId="348" applyNumberFormat="1" applyFont="1" applyFill="1" applyBorder="1"/>
    <xf numFmtId="10" fontId="58" fillId="42" borderId="0" xfId="0" applyNumberFormat="1" applyFont="1" applyFill="1"/>
    <xf numFmtId="3" fontId="22" fillId="42" borderId="0" xfId="0" applyNumberFormat="1" applyFont="1" applyFill="1" applyBorder="1" applyAlignment="1">
      <alignment horizontal="center" vertical="center"/>
    </xf>
    <xf numFmtId="3" fontId="22" fillId="42" borderId="0" xfId="0" applyNumberFormat="1" applyFont="1" applyFill="1" applyBorder="1"/>
    <xf numFmtId="0" fontId="59" fillId="42" borderId="0" xfId="0" applyFont="1" applyFill="1"/>
    <xf numFmtId="0" fontId="84" fillId="42" borderId="0" xfId="0" applyFont="1" applyFill="1" applyBorder="1"/>
    <xf numFmtId="0" fontId="84" fillId="0" borderId="0" xfId="0" applyFont="1" applyFill="1" applyBorder="1" applyAlignment="1">
      <alignment vertical="center"/>
    </xf>
    <xf numFmtId="3" fontId="84" fillId="0" borderId="0" xfId="0" applyNumberFormat="1" applyFont="1" applyFill="1" applyBorder="1" applyAlignment="1">
      <alignment vertical="center"/>
    </xf>
    <xf numFmtId="10" fontId="84" fillId="42" borderId="0" xfId="348" applyNumberFormat="1" applyFont="1" applyFill="1" applyBorder="1"/>
    <xf numFmtId="0" fontId="74" fillId="42" borderId="0" xfId="0" applyFont="1" applyFill="1" applyBorder="1" applyAlignment="1"/>
    <xf numFmtId="3" fontId="74" fillId="42" borderId="0" xfId="0" applyNumberFormat="1" applyFont="1" applyFill="1" applyBorder="1" applyAlignment="1"/>
    <xf numFmtId="9" fontId="74" fillId="42" borderId="0" xfId="348" applyFont="1" applyFill="1" applyBorder="1" applyAlignment="1"/>
    <xf numFmtId="1" fontId="84" fillId="42" borderId="0" xfId="0" applyNumberFormat="1" applyFont="1" applyFill="1" applyBorder="1"/>
    <xf numFmtId="1" fontId="84" fillId="42" borderId="0" xfId="351" applyNumberFormat="1" applyFont="1" applyFill="1" applyBorder="1"/>
    <xf numFmtId="3" fontId="84" fillId="42" borderId="0" xfId="0" applyNumberFormat="1" applyFont="1" applyFill="1" applyBorder="1" applyAlignment="1">
      <alignment horizontal="center" vertical="center"/>
    </xf>
    <xf numFmtId="0" fontId="89" fillId="42" borderId="0" xfId="0" applyFont="1" applyFill="1"/>
    <xf numFmtId="3" fontId="84" fillId="42" borderId="0" xfId="0" applyNumberFormat="1" applyFont="1" applyFill="1" applyBorder="1"/>
    <xf numFmtId="0" fontId="90" fillId="42" borderId="0" xfId="0" applyFont="1" applyFill="1" applyBorder="1"/>
    <xf numFmtId="3" fontId="90" fillId="42" borderId="0" xfId="0" applyNumberFormat="1" applyFont="1" applyFill="1" applyBorder="1"/>
    <xf numFmtId="0" fontId="21" fillId="42" borderId="0" xfId="0" applyFont="1" applyFill="1" applyAlignment="1">
      <alignment horizontal="left"/>
    </xf>
    <xf numFmtId="0" fontId="77" fillId="42" borderId="0" xfId="0" applyFont="1" applyFill="1" applyAlignment="1">
      <alignment horizontal="left"/>
    </xf>
    <xf numFmtId="3" fontId="70" fillId="0" borderId="0" xfId="0" applyNumberFormat="1" applyFont="1" applyFill="1" applyBorder="1" applyAlignment="1">
      <alignment horizontal="right" vertical="center" wrapText="1"/>
    </xf>
    <xf numFmtId="10" fontId="68" fillId="0" borderId="0" xfId="348" applyNumberFormat="1" applyFont="1" applyFill="1" applyBorder="1" applyAlignment="1">
      <alignment horizontal="right" vertical="center" wrapText="1"/>
    </xf>
    <xf numFmtId="0" fontId="68" fillId="42" borderId="0" xfId="0" applyFont="1" applyFill="1" applyAlignment="1">
      <alignment horizontal="left"/>
    </xf>
    <xf numFmtId="10" fontId="68" fillId="42" borderId="0" xfId="348" applyNumberFormat="1" applyFont="1" applyFill="1" applyAlignment="1">
      <alignment horizontal="left"/>
    </xf>
    <xf numFmtId="3" fontId="83" fillId="42" borderId="0" xfId="0" applyNumberFormat="1" applyFont="1" applyFill="1" applyBorder="1" applyAlignment="1">
      <alignment horizontal="right"/>
    </xf>
    <xf numFmtId="0" fontId="83" fillId="42" borderId="0" xfId="0" applyFont="1" applyFill="1" applyBorder="1" applyAlignment="1">
      <alignment vertical="center"/>
    </xf>
    <xf numFmtId="0" fontId="83" fillId="42" borderId="0" xfId="0" applyFont="1" applyFill="1" applyBorder="1" applyAlignment="1">
      <alignment vertical="center" wrapText="1"/>
    </xf>
    <xf numFmtId="0" fontId="69" fillId="42" borderId="0" xfId="0" applyFont="1" applyFill="1" applyAlignment="1">
      <alignment horizontal="left" readingOrder="1"/>
    </xf>
    <xf numFmtId="0" fontId="69" fillId="42" borderId="0" xfId="0" applyFont="1" applyFill="1" applyBorder="1" applyAlignment="1">
      <alignment vertical="center"/>
    </xf>
    <xf numFmtId="0" fontId="69" fillId="42" borderId="0" xfId="0" applyFont="1" applyFill="1" applyBorder="1" applyAlignment="1">
      <alignment vertical="center" wrapText="1"/>
    </xf>
    <xf numFmtId="10" fontId="84" fillId="42" borderId="0" xfId="351" applyNumberFormat="1" applyFont="1" applyFill="1"/>
    <xf numFmtId="3" fontId="74" fillId="42" borderId="0" xfId="0" applyNumberFormat="1" applyFont="1" applyFill="1" applyBorder="1" applyAlignment="1">
      <alignment horizontal="right"/>
    </xf>
    <xf numFmtId="3" fontId="84" fillId="42" borderId="0" xfId="351" applyNumberFormat="1" applyFont="1" applyFill="1"/>
    <xf numFmtId="10" fontId="84" fillId="42" borderId="0" xfId="348" applyNumberFormat="1" applyFont="1" applyFill="1"/>
    <xf numFmtId="0" fontId="74" fillId="42" borderId="0" xfId="0" applyFont="1" applyFill="1" applyBorder="1" applyAlignment="1">
      <alignment vertical="center"/>
    </xf>
    <xf numFmtId="3" fontId="74" fillId="42" borderId="0" xfId="0" applyNumberFormat="1" applyFont="1" applyFill="1" applyBorder="1" applyAlignment="1">
      <alignment vertical="center" wrapText="1"/>
    </xf>
    <xf numFmtId="9" fontId="74" fillId="42" borderId="0" xfId="348" applyFont="1" applyFill="1" applyBorder="1" applyAlignment="1">
      <alignment vertical="center" wrapText="1"/>
    </xf>
    <xf numFmtId="193" fontId="49" fillId="42" borderId="0" xfId="0" applyNumberFormat="1" applyFont="1" applyFill="1"/>
    <xf numFmtId="0" fontId="73" fillId="0" borderId="0" xfId="0" applyFont="1" applyFill="1" applyBorder="1"/>
    <xf numFmtId="0" fontId="73" fillId="0" borderId="0" xfId="0" applyFont="1" applyFill="1" applyBorder="1" applyAlignment="1">
      <alignment horizontal="right"/>
    </xf>
    <xf numFmtId="10" fontId="73" fillId="0" borderId="0" xfId="351" applyNumberFormat="1" applyFont="1" applyFill="1" applyBorder="1"/>
    <xf numFmtId="10" fontId="73" fillId="42" borderId="0" xfId="351" applyNumberFormat="1" applyFont="1" applyFill="1" applyAlignment="1">
      <alignment wrapText="1"/>
    </xf>
    <xf numFmtId="10" fontId="73" fillId="42" borderId="0" xfId="351" applyNumberFormat="1" applyFont="1" applyFill="1"/>
    <xf numFmtId="0" fontId="60" fillId="42" borderId="0" xfId="0" applyFont="1" applyFill="1" applyAlignment="1">
      <alignment vertical="center"/>
    </xf>
    <xf numFmtId="0" fontId="55" fillId="42" borderId="0" xfId="0" applyFont="1" applyFill="1" applyAlignment="1">
      <alignment horizontal="center" vertical="center" wrapText="1"/>
    </xf>
    <xf numFmtId="0" fontId="72" fillId="42" borderId="0" xfId="301" applyFont="1" applyFill="1"/>
    <xf numFmtId="0" fontId="72" fillId="42" borderId="0" xfId="301" applyFont="1" applyFill="1" applyBorder="1"/>
    <xf numFmtId="0" fontId="91" fillId="42" borderId="0" xfId="301" applyFont="1" applyFill="1" applyBorder="1"/>
    <xf numFmtId="0" fontId="92" fillId="42" borderId="0" xfId="301" applyFont="1" applyFill="1"/>
    <xf numFmtId="0" fontId="93" fillId="42" borderId="0" xfId="339" applyFont="1" applyFill="1"/>
    <xf numFmtId="0" fontId="94" fillId="42" borderId="0" xfId="278" applyFont="1" applyFill="1" applyAlignment="1">
      <alignment horizontal="center" vertical="center"/>
    </xf>
    <xf numFmtId="0" fontId="19" fillId="42" borderId="0" xfId="0" applyFont="1" applyFill="1" applyAlignment="1"/>
    <xf numFmtId="0" fontId="95" fillId="45" borderId="10" xfId="0" applyFont="1" applyFill="1" applyBorder="1" applyAlignment="1">
      <alignment horizontal="center" vertical="center"/>
    </xf>
    <xf numFmtId="0" fontId="95" fillId="42" borderId="10" xfId="0" applyFont="1" applyFill="1" applyBorder="1" applyAlignment="1">
      <alignment horizontal="center" vertical="center"/>
    </xf>
    <xf numFmtId="0" fontId="95" fillId="0" borderId="10" xfId="0" applyFont="1" applyFill="1" applyBorder="1" applyAlignment="1">
      <alignment horizontal="left" vertical="center" wrapText="1" indent="1"/>
    </xf>
    <xf numFmtId="0" fontId="96" fillId="42" borderId="10" xfId="0" applyFont="1" applyFill="1" applyBorder="1" applyAlignment="1">
      <alignment horizontal="center" vertical="center"/>
    </xf>
    <xf numFmtId="0" fontId="95" fillId="0" borderId="10" xfId="0" applyFont="1" applyFill="1" applyBorder="1" applyAlignment="1">
      <alignment horizontal="center" vertical="center"/>
    </xf>
    <xf numFmtId="0" fontId="96" fillId="0" borderId="10" xfId="185" applyFont="1" applyFill="1" applyBorder="1" applyAlignment="1" applyProtection="1">
      <alignment horizontal="left" vertical="center" wrapText="1" indent="1"/>
    </xf>
    <xf numFmtId="0" fontId="97" fillId="42" borderId="0" xfId="0" applyFont="1" applyFill="1"/>
    <xf numFmtId="0" fontId="97" fillId="42" borderId="0" xfId="0" applyFont="1" applyFill="1" applyAlignment="1">
      <alignment horizontal="center" vertical="center"/>
    </xf>
    <xf numFmtId="0" fontId="97" fillId="42" borderId="0" xfId="0" applyFont="1" applyFill="1" applyAlignment="1">
      <alignment vertical="center"/>
    </xf>
    <xf numFmtId="0" fontId="97" fillId="42" borderId="0" xfId="0" applyFont="1" applyFill="1" applyBorder="1"/>
    <xf numFmtId="3" fontId="96" fillId="42" borderId="10" xfId="0" applyNumberFormat="1" applyFont="1" applyFill="1" applyBorder="1" applyAlignment="1">
      <alignment horizontal="center" vertical="center"/>
    </xf>
    <xf numFmtId="0" fontId="96" fillId="42" borderId="0" xfId="0" applyFont="1" applyFill="1" applyBorder="1"/>
    <xf numFmtId="3" fontId="96" fillId="42" borderId="0" xfId="0" applyNumberFormat="1" applyFont="1" applyFill="1" applyBorder="1"/>
    <xf numFmtId="3" fontId="96" fillId="42" borderId="10" xfId="0" applyNumberFormat="1" applyFont="1" applyFill="1" applyBorder="1" applyAlignment="1">
      <alignment horizontal="center" vertical="center" wrapText="1"/>
    </xf>
    <xf numFmtId="3" fontId="98" fillId="42" borderId="10" xfId="0" applyNumberFormat="1" applyFont="1" applyFill="1" applyBorder="1" applyAlignment="1">
      <alignment horizontal="center" vertical="center"/>
    </xf>
    <xf numFmtId="3" fontId="97" fillId="42" borderId="0" xfId="0" applyNumberFormat="1" applyFont="1" applyFill="1" applyAlignment="1">
      <alignment horizontal="center" vertical="center"/>
    </xf>
    <xf numFmtId="0" fontId="97" fillId="0" borderId="0" xfId="0" applyFont="1"/>
    <xf numFmtId="0" fontId="99" fillId="0" borderId="0" xfId="0" applyFont="1"/>
    <xf numFmtId="0" fontId="99" fillId="42" borderId="0" xfId="0" applyFont="1" applyFill="1"/>
    <xf numFmtId="0" fontId="95" fillId="45" borderId="10" xfId="0" applyFont="1" applyFill="1" applyBorder="1" applyAlignment="1">
      <alignment horizontal="center" vertical="center" wrapText="1"/>
    </xf>
    <xf numFmtId="3" fontId="96" fillId="42" borderId="10" xfId="197" applyNumberFormat="1" applyFont="1" applyFill="1" applyBorder="1" applyAlignment="1">
      <alignment horizontal="center" vertical="center"/>
    </xf>
    <xf numFmtId="3" fontId="96" fillId="42" borderId="10" xfId="197" applyNumberFormat="1" applyFont="1" applyFill="1" applyBorder="1" applyAlignment="1">
      <alignment horizontal="center" vertical="center" wrapText="1"/>
    </xf>
    <xf numFmtId="0" fontId="96" fillId="42" borderId="0" xfId="0" applyFont="1" applyFill="1"/>
    <xf numFmtId="3" fontId="98" fillId="42" borderId="10" xfId="197" applyNumberFormat="1" applyFont="1" applyFill="1" applyBorder="1" applyAlignment="1">
      <alignment horizontal="center" vertical="center" wrapText="1"/>
    </xf>
    <xf numFmtId="0" fontId="95" fillId="0" borderId="0" xfId="0" applyFont="1" applyAlignment="1">
      <alignment horizontal="left" wrapText="1"/>
    </xf>
    <xf numFmtId="0" fontId="100" fillId="42" borderId="0" xfId="0" applyFont="1" applyFill="1" applyAlignment="1"/>
    <xf numFmtId="0" fontId="95" fillId="45" borderId="12" xfId="0" applyFont="1" applyFill="1" applyBorder="1" applyAlignment="1">
      <alignment horizontal="center" vertical="center"/>
    </xf>
    <xf numFmtId="3" fontId="96" fillId="0" borderId="10" xfId="278" applyNumberFormat="1" applyFont="1" applyFill="1" applyBorder="1" applyAlignment="1">
      <alignment horizontal="left" vertical="center"/>
    </xf>
    <xf numFmtId="3" fontId="96" fillId="0" borderId="10" xfId="0" applyNumberFormat="1" applyFont="1" applyFill="1" applyBorder="1" applyAlignment="1">
      <alignment horizontal="right" vertical="center" wrapText="1"/>
    </xf>
    <xf numFmtId="3" fontId="96" fillId="0" borderId="10" xfId="0" applyNumberFormat="1" applyFont="1" applyFill="1" applyBorder="1" applyAlignment="1">
      <alignment horizontal="left" vertical="center"/>
    </xf>
    <xf numFmtId="10" fontId="96" fillId="0" borderId="10" xfId="348" applyNumberFormat="1" applyFont="1" applyFill="1" applyBorder="1" applyAlignment="1">
      <alignment horizontal="center" vertical="center"/>
    </xf>
    <xf numFmtId="0" fontId="95" fillId="42" borderId="0" xfId="278" applyFont="1" applyFill="1"/>
    <xf numFmtId="0" fontId="95" fillId="0" borderId="0" xfId="0" applyFont="1" applyAlignment="1">
      <alignment horizontal="left" vertical="center" readingOrder="1"/>
    </xf>
    <xf numFmtId="1" fontId="95" fillId="45" borderId="13" xfId="278" applyNumberFormat="1" applyFont="1" applyFill="1" applyBorder="1" applyAlignment="1">
      <alignment horizontal="center" vertical="center" wrapText="1"/>
    </xf>
    <xf numFmtId="3" fontId="96" fillId="0" borderId="13" xfId="278" applyNumberFormat="1" applyFont="1" applyFill="1" applyBorder="1" applyAlignment="1">
      <alignment horizontal="center" vertical="center" wrapText="1"/>
    </xf>
    <xf numFmtId="3" fontId="96" fillId="0" borderId="13" xfId="278" applyNumberFormat="1" applyFont="1" applyFill="1" applyBorder="1" applyAlignment="1">
      <alignment horizontal="center" vertical="center"/>
    </xf>
    <xf numFmtId="0" fontId="96" fillId="0" borderId="13" xfId="278" applyFont="1" applyFill="1" applyBorder="1" applyAlignment="1">
      <alignment horizontal="center" vertical="center" wrapText="1"/>
    </xf>
    <xf numFmtId="3" fontId="98" fillId="0" borderId="13" xfId="278" applyNumberFormat="1" applyFont="1" applyFill="1" applyBorder="1" applyAlignment="1">
      <alignment horizontal="center" vertical="center"/>
    </xf>
    <xf numFmtId="3" fontId="98" fillId="42" borderId="0" xfId="278" applyNumberFormat="1" applyFont="1" applyFill="1" applyBorder="1" applyAlignment="1">
      <alignment horizontal="center" vertical="center"/>
    </xf>
    <xf numFmtId="10" fontId="96" fillId="42" borderId="0" xfId="349" applyNumberFormat="1" applyFont="1" applyFill="1" applyAlignment="1">
      <alignment horizontal="left" vertical="center" wrapText="1"/>
    </xf>
    <xf numFmtId="0" fontId="96" fillId="42" borderId="0" xfId="278" applyFont="1" applyFill="1" applyAlignment="1">
      <alignment horizontal="center" vertical="center"/>
    </xf>
    <xf numFmtId="0" fontId="102" fillId="0" borderId="0" xfId="0" applyFont="1"/>
    <xf numFmtId="0" fontId="96" fillId="42" borderId="0" xfId="278" applyFont="1" applyFill="1" applyAlignment="1">
      <alignment horizontal="center"/>
    </xf>
    <xf numFmtId="3" fontId="96" fillId="0" borderId="13" xfId="278" applyNumberFormat="1" applyFont="1" applyFill="1" applyBorder="1" applyAlignment="1">
      <alignment horizontal="left" vertical="center" wrapText="1"/>
    </xf>
    <xf numFmtId="4" fontId="96" fillId="0" borderId="13" xfId="278" applyNumberFormat="1" applyFont="1" applyFill="1" applyBorder="1" applyAlignment="1">
      <alignment horizontal="center" vertical="center" wrapText="1"/>
    </xf>
    <xf numFmtId="3" fontId="96" fillId="0" borderId="13" xfId="278" applyNumberFormat="1" applyFont="1" applyFill="1" applyBorder="1" applyAlignment="1">
      <alignment horizontal="left" vertical="center"/>
    </xf>
    <xf numFmtId="4" fontId="96" fillId="0" borderId="13" xfId="278" applyNumberFormat="1" applyFont="1" applyFill="1" applyBorder="1" applyAlignment="1">
      <alignment horizontal="center" vertical="center"/>
    </xf>
    <xf numFmtId="0" fontId="95" fillId="45" borderId="13" xfId="278" applyFont="1" applyFill="1" applyBorder="1" applyAlignment="1">
      <alignment horizontal="center" vertical="center" wrapText="1"/>
    </xf>
    <xf numFmtId="0" fontId="97" fillId="42" borderId="0" xfId="278" applyFont="1" applyFill="1"/>
    <xf numFmtId="3" fontId="98" fillId="0" borderId="13" xfId="278" applyNumberFormat="1" applyFont="1" applyFill="1" applyBorder="1" applyAlignment="1">
      <alignment horizontal="center" vertical="center" wrapText="1"/>
    </xf>
    <xf numFmtId="3" fontId="98" fillId="0" borderId="13" xfId="278" applyNumberFormat="1" applyFont="1" applyFill="1" applyBorder="1" applyAlignment="1">
      <alignment horizontal="left" vertical="center"/>
    </xf>
    <xf numFmtId="0" fontId="97" fillId="42" borderId="0" xfId="301" applyFont="1" applyFill="1" applyBorder="1"/>
    <xf numFmtId="0" fontId="101" fillId="0" borderId="0" xfId="301" applyFont="1" applyAlignment="1">
      <alignment horizontal="left" vertical="center" readingOrder="1"/>
    </xf>
    <xf numFmtId="0" fontId="96" fillId="0" borderId="13" xfId="301" applyFont="1" applyBorder="1" applyAlignment="1">
      <alignment vertical="center"/>
    </xf>
    <xf numFmtId="175" fontId="96" fillId="0" borderId="13" xfId="207" applyNumberFormat="1" applyFont="1" applyFill="1" applyBorder="1" applyAlignment="1">
      <alignment horizontal="right" vertical="center" wrapText="1"/>
    </xf>
    <xf numFmtId="0" fontId="96" fillId="0" borderId="13" xfId="301" applyFont="1" applyBorder="1" applyAlignment="1">
      <alignment vertical="center" wrapText="1"/>
    </xf>
    <xf numFmtId="0" fontId="98" fillId="0" borderId="13" xfId="301" applyFont="1" applyBorder="1" applyAlignment="1">
      <alignment horizontal="left" vertical="center" wrapText="1"/>
    </xf>
    <xf numFmtId="175" fontId="98" fillId="0" borderId="13" xfId="207" applyNumberFormat="1" applyFont="1" applyFill="1" applyBorder="1" applyAlignment="1">
      <alignment horizontal="right" vertical="center" wrapText="1"/>
    </xf>
    <xf numFmtId="0" fontId="95" fillId="45" borderId="13" xfId="278" applyFont="1" applyFill="1" applyBorder="1" applyAlignment="1">
      <alignment horizontal="center" vertical="center"/>
    </xf>
    <xf numFmtId="3" fontId="96" fillId="0" borderId="15" xfId="278" applyNumberFormat="1" applyFont="1" applyFill="1" applyBorder="1" applyAlignment="1">
      <alignment horizontal="left" vertical="center" wrapText="1"/>
    </xf>
    <xf numFmtId="3" fontId="96" fillId="0" borderId="13" xfId="278" applyNumberFormat="1" applyFont="1" applyFill="1" applyBorder="1" applyAlignment="1">
      <alignment horizontal="right" vertical="center" wrapText="1"/>
    </xf>
    <xf numFmtId="3" fontId="98" fillId="0" borderId="13" xfId="278" applyNumberFormat="1" applyFont="1" applyFill="1" applyBorder="1" applyAlignment="1">
      <alignment horizontal="right" vertical="center"/>
    </xf>
    <xf numFmtId="0" fontId="98" fillId="42" borderId="13" xfId="333" applyFont="1" applyFill="1" applyBorder="1" applyAlignment="1">
      <alignment horizontal="left" vertical="center" wrapText="1"/>
    </xf>
    <xf numFmtId="166" fontId="98" fillId="42" borderId="13" xfId="0" applyNumberFormat="1" applyFont="1" applyFill="1" applyBorder="1" applyAlignment="1">
      <alignment horizontal="center" vertical="center"/>
    </xf>
    <xf numFmtId="166" fontId="98" fillId="42" borderId="13" xfId="0" applyNumberFormat="1" applyFont="1" applyFill="1" applyBorder="1" applyAlignment="1">
      <alignment vertical="center"/>
    </xf>
    <xf numFmtId="0" fontId="96" fillId="42" borderId="13" xfId="333" applyFont="1" applyFill="1" applyBorder="1" applyAlignment="1">
      <alignment horizontal="left" vertical="center" wrapText="1"/>
    </xf>
    <xf numFmtId="9" fontId="96" fillId="42" borderId="13" xfId="352" applyNumberFormat="1" applyFont="1" applyFill="1" applyBorder="1" applyAlignment="1">
      <alignment vertical="center"/>
    </xf>
    <xf numFmtId="10" fontId="96" fillId="42" borderId="13" xfId="352" applyNumberFormat="1" applyFont="1" applyFill="1" applyBorder="1" applyAlignment="1">
      <alignment vertical="center"/>
    </xf>
    <xf numFmtId="166" fontId="96" fillId="42" borderId="13" xfId="0" applyNumberFormat="1" applyFont="1" applyFill="1" applyBorder="1" applyAlignment="1">
      <alignment vertical="center"/>
    </xf>
    <xf numFmtId="0" fontId="98" fillId="45" borderId="13" xfId="0" applyFont="1" applyFill="1" applyBorder="1" applyAlignment="1">
      <alignment horizontal="center" vertical="center"/>
    </xf>
    <xf numFmtId="0" fontId="98" fillId="45" borderId="13" xfId="0" applyFont="1" applyFill="1" applyBorder="1" applyAlignment="1">
      <alignment horizontal="center" vertical="center" wrapText="1"/>
    </xf>
    <xf numFmtId="0" fontId="96" fillId="0" borderId="13" xfId="278" applyNumberFormat="1" applyFont="1" applyFill="1" applyBorder="1" applyAlignment="1">
      <alignment horizontal="center" vertical="center"/>
    </xf>
    <xf numFmtId="0" fontId="96" fillId="0" borderId="13" xfId="278" applyNumberFormat="1" applyFont="1" applyFill="1" applyBorder="1" applyAlignment="1">
      <alignment horizontal="center" vertical="center" wrapText="1"/>
    </xf>
    <xf numFmtId="0" fontId="97" fillId="42" borderId="0" xfId="0" applyFont="1" applyFill="1" applyAlignment="1">
      <alignment horizontal="right"/>
    </xf>
    <xf numFmtId="0" fontId="95" fillId="45" borderId="13" xfId="290" applyFont="1" applyFill="1" applyBorder="1" applyAlignment="1">
      <alignment horizontal="center" vertical="center" wrapText="1"/>
    </xf>
    <xf numFmtId="0" fontId="97" fillId="42" borderId="0" xfId="0" applyFont="1" applyFill="1" applyAlignment="1">
      <alignment horizontal="left" vertical="center" wrapText="1"/>
    </xf>
    <xf numFmtId="0" fontId="97" fillId="42" borderId="0" xfId="0" applyFont="1" applyFill="1" applyAlignment="1">
      <alignment horizontal="center"/>
    </xf>
    <xf numFmtId="0" fontId="103" fillId="42" borderId="0" xfId="0" applyFont="1" applyFill="1" applyAlignment="1">
      <alignment horizontal="center" vertical="center"/>
    </xf>
    <xf numFmtId="0" fontId="95" fillId="0" borderId="0" xfId="0" applyFont="1" applyAlignment="1"/>
    <xf numFmtId="3" fontId="96" fillId="0" borderId="13" xfId="0" applyNumberFormat="1" applyFont="1" applyFill="1" applyBorder="1" applyAlignment="1">
      <alignment horizontal="center" vertical="center"/>
    </xf>
    <xf numFmtId="0" fontId="96" fillId="0" borderId="13" xfId="0" applyFont="1" applyFill="1" applyBorder="1" applyAlignment="1">
      <alignment horizontal="center" vertical="center"/>
    </xf>
    <xf numFmtId="0" fontId="96" fillId="0" borderId="13" xfId="335" applyNumberFormat="1" applyFont="1" applyFill="1" applyBorder="1" applyAlignment="1">
      <alignment horizontal="left" vertical="center" wrapText="1"/>
    </xf>
    <xf numFmtId="37" fontId="96" fillId="0" borderId="13" xfId="197" applyNumberFormat="1" applyFont="1" applyFill="1" applyBorder="1" applyAlignment="1">
      <alignment horizontal="center" vertical="center"/>
    </xf>
    <xf numFmtId="10" fontId="96" fillId="0" borderId="13" xfId="338" applyNumberFormat="1" applyFont="1" applyFill="1" applyBorder="1" applyAlignment="1">
      <alignment horizontal="center" vertical="center"/>
    </xf>
    <xf numFmtId="2" fontId="96" fillId="0" borderId="13" xfId="0" applyNumberFormat="1" applyFont="1" applyFill="1" applyBorder="1" applyAlignment="1">
      <alignment horizontal="center" vertical="center"/>
    </xf>
    <xf numFmtId="3" fontId="96" fillId="0" borderId="13" xfId="0" applyNumberFormat="1" applyFont="1" applyFill="1" applyBorder="1" applyAlignment="1">
      <alignment horizontal="center" vertical="center" wrapText="1"/>
    </xf>
    <xf numFmtId="3" fontId="96" fillId="0" borderId="13" xfId="0" applyNumberFormat="1" applyFont="1" applyFill="1" applyBorder="1" applyAlignment="1">
      <alignment horizontal="left" vertical="center" wrapText="1"/>
    </xf>
    <xf numFmtId="0" fontId="95" fillId="45" borderId="13" xfId="0" applyFont="1" applyFill="1" applyBorder="1" applyAlignment="1">
      <alignment horizontal="center" vertical="center" wrapText="1"/>
    </xf>
    <xf numFmtId="0" fontId="97" fillId="42" borderId="0" xfId="0" applyFont="1" applyFill="1" applyBorder="1" applyAlignment="1">
      <alignment horizontal="left" vertical="center"/>
    </xf>
    <xf numFmtId="3" fontId="97" fillId="42" borderId="0" xfId="0" applyNumberFormat="1" applyFont="1" applyFill="1" applyBorder="1" applyAlignment="1">
      <alignment horizontal="center" vertical="center"/>
    </xf>
    <xf numFmtId="2" fontId="97" fillId="42" borderId="0" xfId="0" applyNumberFormat="1" applyFont="1" applyFill="1" applyBorder="1" applyAlignment="1">
      <alignment horizontal="center" vertical="center"/>
    </xf>
    <xf numFmtId="4" fontId="97" fillId="42" borderId="0" xfId="0" applyNumberFormat="1" applyFont="1" applyFill="1" applyBorder="1" applyAlignment="1">
      <alignment horizontal="center" vertical="center"/>
    </xf>
    <xf numFmtId="0" fontId="97" fillId="42" borderId="0" xfId="0" applyFont="1" applyFill="1" applyBorder="1" applyAlignment="1">
      <alignment horizontal="center" vertical="center"/>
    </xf>
    <xf numFmtId="0" fontId="95" fillId="42" borderId="0" xfId="0" applyFont="1" applyFill="1"/>
    <xf numFmtId="0" fontId="95" fillId="42" borderId="0" xfId="0" applyFont="1" applyFill="1" applyAlignment="1">
      <alignment readingOrder="1"/>
    </xf>
    <xf numFmtId="3" fontId="96" fillId="0" borderId="13" xfId="0" applyNumberFormat="1" applyFont="1" applyFill="1" applyBorder="1" applyAlignment="1">
      <alignment vertical="center" wrapText="1"/>
    </xf>
    <xf numFmtId="3" fontId="96" fillId="0" borderId="13" xfId="0" applyNumberFormat="1" applyFont="1" applyFill="1" applyBorder="1" applyAlignment="1">
      <alignment horizontal="right" vertical="center"/>
    </xf>
    <xf numFmtId="2" fontId="96" fillId="0" borderId="13" xfId="0" applyNumberFormat="1" applyFont="1" applyFill="1" applyBorder="1" applyAlignment="1">
      <alignment horizontal="right" vertical="center" wrapText="1"/>
    </xf>
    <xf numFmtId="4" fontId="96" fillId="0" borderId="13" xfId="0" applyNumberFormat="1" applyFont="1" applyFill="1" applyBorder="1" applyAlignment="1">
      <alignment horizontal="right" vertical="center" wrapText="1"/>
    </xf>
    <xf numFmtId="3" fontId="49" fillId="0" borderId="13" xfId="0" applyNumberFormat="1" applyFont="1" applyFill="1" applyBorder="1" applyAlignment="1">
      <alignment horizontal="right" vertical="center"/>
    </xf>
    <xf numFmtId="4" fontId="49" fillId="0" borderId="13" xfId="0" applyNumberFormat="1" applyFont="1" applyFill="1" applyBorder="1" applyAlignment="1">
      <alignment horizontal="right" vertical="center" wrapText="1"/>
    </xf>
    <xf numFmtId="0" fontId="96" fillId="0" borderId="13" xfId="0" applyFont="1" applyFill="1" applyBorder="1" applyAlignment="1">
      <alignment vertical="center"/>
    </xf>
    <xf numFmtId="3" fontId="96" fillId="0" borderId="13" xfId="279" applyNumberFormat="1" applyFont="1" applyFill="1" applyBorder="1" applyAlignment="1">
      <alignment horizontal="right" vertical="center"/>
    </xf>
    <xf numFmtId="2" fontId="96" fillId="0" borderId="13" xfId="0" applyNumberFormat="1" applyFont="1" applyFill="1" applyBorder="1" applyAlignment="1">
      <alignment horizontal="right" vertical="center"/>
    </xf>
    <xf numFmtId="4" fontId="96" fillId="0" borderId="13" xfId="0" applyNumberFormat="1" applyFont="1" applyFill="1" applyBorder="1" applyAlignment="1">
      <alignment horizontal="right" vertical="center"/>
    </xf>
    <xf numFmtId="3" fontId="96" fillId="0" borderId="13" xfId="279" applyNumberFormat="1" applyFont="1" applyFill="1" applyBorder="1" applyAlignment="1">
      <alignment horizontal="right" vertical="center" wrapText="1"/>
    </xf>
    <xf numFmtId="3" fontId="49" fillId="0" borderId="13" xfId="279" applyNumberFormat="1" applyFont="1" applyFill="1" applyBorder="1" applyAlignment="1">
      <alignment horizontal="right" vertical="center" wrapText="1"/>
    </xf>
    <xf numFmtId="4" fontId="49" fillId="0" borderId="13" xfId="0" applyNumberFormat="1" applyFont="1" applyFill="1" applyBorder="1" applyAlignment="1">
      <alignment horizontal="right" vertical="center"/>
    </xf>
    <xf numFmtId="0" fontId="96" fillId="0" borderId="13" xfId="0" applyFont="1" applyFill="1" applyBorder="1" applyAlignment="1">
      <alignment horizontal="left" vertical="center"/>
    </xf>
    <xf numFmtId="0" fontId="95" fillId="45" borderId="13" xfId="0" applyFont="1" applyFill="1" applyBorder="1" applyAlignment="1">
      <alignment horizontal="center" vertical="center"/>
    </xf>
    <xf numFmtId="0" fontId="96" fillId="42" borderId="0" xfId="0" applyFont="1" applyFill="1" applyAlignment="1">
      <alignment wrapText="1"/>
    </xf>
    <xf numFmtId="0" fontId="97" fillId="42" borderId="0" xfId="0" applyFont="1" applyFill="1" applyAlignment="1">
      <alignment wrapText="1"/>
    </xf>
    <xf numFmtId="3" fontId="97" fillId="42" borderId="0" xfId="0" applyNumberFormat="1" applyFont="1" applyFill="1"/>
    <xf numFmtId="3" fontId="96" fillId="42" borderId="0" xfId="0" applyNumberFormat="1" applyFont="1" applyFill="1"/>
    <xf numFmtId="0" fontId="96" fillId="0" borderId="13" xfId="0" applyNumberFormat="1" applyFont="1" applyFill="1" applyBorder="1" applyAlignment="1">
      <alignment horizontal="center" vertical="center" wrapText="1"/>
    </xf>
    <xf numFmtId="0" fontId="96" fillId="0" borderId="13" xfId="0" applyFont="1" applyFill="1" applyBorder="1" applyAlignment="1">
      <alignment horizontal="center" vertical="center" wrapText="1"/>
    </xf>
    <xf numFmtId="0" fontId="96" fillId="0" borderId="13" xfId="0" applyFont="1" applyFill="1" applyBorder="1" applyAlignment="1">
      <alignment vertical="center" wrapText="1"/>
    </xf>
    <xf numFmtId="3" fontId="96" fillId="0" borderId="13" xfId="0" applyNumberFormat="1" applyFont="1" applyFill="1" applyBorder="1" applyAlignment="1">
      <alignment horizontal="right" vertical="center" wrapText="1"/>
    </xf>
    <xf numFmtId="0" fontId="96" fillId="0" borderId="13" xfId="0" applyNumberFormat="1" applyFont="1" applyFill="1" applyBorder="1" applyAlignment="1">
      <alignment horizontal="center" vertical="center"/>
    </xf>
    <xf numFmtId="0" fontId="98" fillId="0" borderId="13" xfId="0" applyFont="1" applyFill="1" applyBorder="1" applyAlignment="1">
      <alignment horizontal="left" vertical="center"/>
    </xf>
    <xf numFmtId="0" fontId="98" fillId="0" borderId="13" xfId="0" applyFont="1" applyFill="1" applyBorder="1" applyAlignment="1">
      <alignment horizontal="center" vertical="center"/>
    </xf>
    <xf numFmtId="0" fontId="98" fillId="0" borderId="13" xfId="0" applyFont="1" applyFill="1" applyBorder="1" applyAlignment="1">
      <alignment horizontal="left" vertical="center" wrapText="1"/>
    </xf>
    <xf numFmtId="3" fontId="98" fillId="0" borderId="13" xfId="0" applyNumberFormat="1" applyFont="1" applyFill="1" applyBorder="1" applyAlignment="1">
      <alignment horizontal="right" vertical="center"/>
    </xf>
    <xf numFmtId="0" fontId="95" fillId="0" borderId="0" xfId="0" applyFont="1" applyAlignment="1">
      <alignment horizontal="center" vertical="center" readingOrder="1"/>
    </xf>
    <xf numFmtId="0" fontId="95" fillId="42" borderId="0" xfId="0" applyFont="1" applyFill="1" applyBorder="1" applyAlignment="1">
      <alignment horizontal="left" vertical="center"/>
    </xf>
    <xf numFmtId="3" fontId="95" fillId="42" borderId="0" xfId="0" applyNumberFormat="1" applyFont="1" applyFill="1" applyBorder="1" applyAlignment="1">
      <alignment horizontal="right" vertical="center"/>
    </xf>
    <xf numFmtId="3" fontId="104" fillId="42" borderId="0" xfId="0" applyNumberFormat="1" applyFont="1" applyFill="1" applyBorder="1" applyAlignment="1">
      <alignment horizontal="right" vertical="center"/>
    </xf>
    <xf numFmtId="3" fontId="97" fillId="42" borderId="0" xfId="0" applyNumberFormat="1" applyFont="1" applyFill="1" applyBorder="1"/>
    <xf numFmtId="3" fontId="97" fillId="42" borderId="0" xfId="279" applyNumberFormat="1" applyFont="1" applyFill="1" applyBorder="1" applyAlignment="1">
      <alignment horizontal="left" vertical="center"/>
    </xf>
    <xf numFmtId="0" fontId="95" fillId="42" borderId="0" xfId="0" applyFont="1" applyFill="1" applyBorder="1" applyAlignment="1">
      <alignment horizontal="left" vertical="center" wrapText="1"/>
    </xf>
    <xf numFmtId="0" fontId="101" fillId="42" borderId="0" xfId="0" applyFont="1" applyFill="1" applyAlignment="1">
      <alignment horizontal="left"/>
    </xf>
    <xf numFmtId="4" fontId="98" fillId="0" borderId="13" xfId="279" applyNumberFormat="1" applyFont="1" applyFill="1" applyBorder="1" applyAlignment="1">
      <alignment horizontal="center" vertical="center" wrapText="1"/>
    </xf>
    <xf numFmtId="4" fontId="98" fillId="0" borderId="13" xfId="279" applyNumberFormat="1" applyFont="1" applyFill="1" applyBorder="1" applyAlignment="1">
      <alignment vertical="center" wrapText="1"/>
    </xf>
    <xf numFmtId="4" fontId="96" fillId="0" borderId="13" xfId="279" applyNumberFormat="1" applyFont="1" applyFill="1" applyBorder="1" applyAlignment="1">
      <alignment horizontal="center" vertical="center"/>
    </xf>
    <xf numFmtId="4" fontId="96" fillId="0" borderId="13" xfId="279" applyNumberFormat="1" applyFont="1" applyFill="1" applyBorder="1" applyAlignment="1">
      <alignment vertical="center"/>
    </xf>
    <xf numFmtId="4" fontId="96" fillId="0" borderId="13" xfId="279" applyNumberFormat="1" applyFont="1" applyFill="1" applyBorder="1" applyAlignment="1">
      <alignment horizontal="center" vertical="center" wrapText="1"/>
    </xf>
    <xf numFmtId="4" fontId="96" fillId="0" borderId="13" xfId="279" applyNumberFormat="1" applyFont="1" applyFill="1" applyBorder="1" applyAlignment="1">
      <alignment vertical="center" wrapText="1"/>
    </xf>
    <xf numFmtId="4" fontId="98" fillId="0" borderId="13" xfId="279" applyNumberFormat="1" applyFont="1" applyFill="1" applyBorder="1" applyAlignment="1">
      <alignment horizontal="center" vertical="center"/>
    </xf>
    <xf numFmtId="4" fontId="98" fillId="0" borderId="13" xfId="279" applyNumberFormat="1" applyFont="1" applyFill="1" applyBorder="1" applyAlignment="1">
      <alignment vertical="center"/>
    </xf>
    <xf numFmtId="0" fontId="95" fillId="45" borderId="13" xfId="279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vertical="center"/>
    </xf>
    <xf numFmtId="0" fontId="96" fillId="0" borderId="16" xfId="0" applyFont="1" applyFill="1" applyBorder="1" applyAlignment="1">
      <alignment vertical="center"/>
    </xf>
    <xf numFmtId="175" fontId="96" fillId="0" borderId="16" xfId="197" applyNumberFormat="1" applyFont="1" applyFill="1" applyBorder="1" applyAlignment="1">
      <alignment horizontal="center" vertical="center"/>
    </xf>
    <xf numFmtId="0" fontId="96" fillId="0" borderId="16" xfId="0" applyFont="1" applyFill="1" applyBorder="1" applyAlignment="1">
      <alignment vertical="center" wrapText="1"/>
    </xf>
    <xf numFmtId="175" fontId="96" fillId="0" borderId="16" xfId="197" applyNumberFormat="1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vertical="center" wrapText="1"/>
    </xf>
    <xf numFmtId="0" fontId="98" fillId="0" borderId="16" xfId="0" applyFont="1" applyFill="1" applyBorder="1" applyAlignment="1">
      <alignment horizontal="left" vertical="center"/>
    </xf>
    <xf numFmtId="3" fontId="98" fillId="0" borderId="16" xfId="0" applyNumberFormat="1" applyFont="1" applyFill="1" applyBorder="1" applyAlignment="1">
      <alignment horizontal="center" vertical="center" wrapText="1"/>
    </xf>
    <xf numFmtId="169" fontId="96" fillId="0" borderId="16" xfId="271" applyNumberFormat="1" applyFont="1" applyFill="1" applyBorder="1" applyAlignment="1">
      <alignment horizontal="center" vertical="center"/>
    </xf>
    <xf numFmtId="169" fontId="96" fillId="0" borderId="16" xfId="0" applyNumberFormat="1" applyFont="1" applyFill="1" applyBorder="1" applyAlignment="1">
      <alignment horizontal="center" vertical="center"/>
    </xf>
    <xf numFmtId="169" fontId="96" fillId="0" borderId="16" xfId="271" applyNumberFormat="1" applyFont="1" applyFill="1" applyBorder="1" applyAlignment="1">
      <alignment horizontal="center" vertical="center" wrapText="1"/>
    </xf>
    <xf numFmtId="169" fontId="98" fillId="0" borderId="16" xfId="271" applyNumberFormat="1" applyFont="1" applyFill="1" applyBorder="1" applyAlignment="1">
      <alignment horizontal="center" vertical="center" wrapText="1"/>
    </xf>
    <xf numFmtId="0" fontId="95" fillId="45" borderId="16" xfId="279" applyFont="1" applyFill="1" applyBorder="1" applyAlignment="1">
      <alignment horizontal="center" vertical="center" wrapText="1"/>
    </xf>
    <xf numFmtId="0" fontId="96" fillId="0" borderId="16" xfId="279" applyNumberFormat="1" applyFont="1" applyFill="1" applyBorder="1" applyAlignment="1">
      <alignment horizontal="center" vertical="center" wrapText="1"/>
    </xf>
    <xf numFmtId="3" fontId="96" fillId="0" borderId="16" xfId="337" applyNumberFormat="1" applyFont="1" applyFill="1" applyBorder="1" applyAlignment="1">
      <alignment horizontal="center" vertical="center"/>
    </xf>
    <xf numFmtId="3" fontId="96" fillId="0" borderId="16" xfId="279" applyNumberFormat="1" applyFont="1" applyFill="1" applyBorder="1" applyAlignment="1">
      <alignment vertical="center" wrapText="1"/>
    </xf>
    <xf numFmtId="4" fontId="96" fillId="0" borderId="16" xfId="279" applyNumberFormat="1" applyFont="1" applyFill="1" applyBorder="1" applyAlignment="1">
      <alignment vertical="center" wrapText="1"/>
    </xf>
    <xf numFmtId="0" fontId="96" fillId="0" borderId="16" xfId="279" applyNumberFormat="1" applyFont="1" applyFill="1" applyBorder="1" applyAlignment="1">
      <alignment horizontal="center" vertical="center"/>
    </xf>
    <xf numFmtId="3" fontId="96" fillId="0" borderId="16" xfId="279" applyNumberFormat="1" applyFont="1" applyFill="1" applyBorder="1" applyAlignment="1">
      <alignment vertical="center"/>
    </xf>
    <xf numFmtId="4" fontId="96" fillId="0" borderId="16" xfId="279" applyNumberFormat="1" applyFont="1" applyFill="1" applyBorder="1" applyAlignment="1">
      <alignment vertical="center"/>
    </xf>
    <xf numFmtId="1" fontId="96" fillId="0" borderId="16" xfId="337" applyNumberFormat="1" applyFont="1" applyFill="1" applyBorder="1" applyAlignment="1">
      <alignment horizontal="center" vertical="center"/>
    </xf>
    <xf numFmtId="0" fontId="95" fillId="42" borderId="0" xfId="0" applyFont="1" applyFill="1" applyAlignment="1">
      <alignment horizontal="left"/>
    </xf>
    <xf numFmtId="0" fontId="97" fillId="0" borderId="0" xfId="0" applyFont="1" applyFill="1"/>
    <xf numFmtId="0" fontId="97" fillId="42" borderId="0" xfId="0" applyFont="1" applyFill="1" applyBorder="1" applyAlignment="1">
      <alignment horizontal="left"/>
    </xf>
    <xf numFmtId="4" fontId="97" fillId="42" borderId="0" xfId="0" applyNumberFormat="1" applyFont="1" applyFill="1" applyBorder="1"/>
    <xf numFmtId="4" fontId="97" fillId="0" borderId="0" xfId="0" applyNumberFormat="1" applyFont="1" applyFill="1" applyBorder="1"/>
    <xf numFmtId="0" fontId="101" fillId="0" borderId="0" xfId="0" applyFont="1" applyFill="1"/>
    <xf numFmtId="3" fontId="98" fillId="0" borderId="16" xfId="279" applyNumberFormat="1" applyFont="1" applyFill="1" applyBorder="1" applyAlignment="1">
      <alignment vertical="center" wrapText="1"/>
    </xf>
    <xf numFmtId="4" fontId="98" fillId="0" borderId="16" xfId="279" applyNumberFormat="1" applyFont="1" applyFill="1" applyBorder="1" applyAlignment="1">
      <alignment vertical="center" wrapText="1"/>
    </xf>
    <xf numFmtId="0" fontId="98" fillId="0" borderId="16" xfId="336" applyNumberFormat="1" applyFont="1" applyFill="1" applyBorder="1" applyAlignment="1">
      <alignment horizontal="left" vertical="center" wrapText="1"/>
    </xf>
    <xf numFmtId="3" fontId="98" fillId="0" borderId="16" xfId="279" applyNumberFormat="1" applyFont="1" applyFill="1" applyBorder="1" applyAlignment="1">
      <alignment vertical="center"/>
    </xf>
    <xf numFmtId="0" fontId="98" fillId="0" borderId="16" xfId="337" applyNumberFormat="1" applyFont="1" applyFill="1" applyBorder="1" applyAlignment="1">
      <alignment horizontal="left" vertical="center" wrapText="1"/>
    </xf>
    <xf numFmtId="3" fontId="96" fillId="0" borderId="16" xfId="279" applyNumberFormat="1" applyFont="1" applyFill="1" applyBorder="1" applyAlignment="1">
      <alignment horizontal="right" vertical="center" wrapText="1"/>
    </xf>
    <xf numFmtId="0" fontId="98" fillId="45" borderId="16" xfId="279" applyFont="1" applyFill="1" applyBorder="1" applyAlignment="1">
      <alignment horizontal="center" vertical="center" wrapText="1"/>
    </xf>
    <xf numFmtId="0" fontId="95" fillId="42" borderId="0" xfId="0" applyFont="1" applyFill="1" applyBorder="1" applyAlignment="1">
      <alignment horizontal="center" vertical="center"/>
    </xf>
    <xf numFmtId="3" fontId="98" fillId="42" borderId="0" xfId="0" applyNumberFormat="1" applyFont="1" applyFill="1" applyBorder="1" applyAlignment="1">
      <alignment horizontal="center" vertical="center" wrapText="1"/>
    </xf>
    <xf numFmtId="3" fontId="96" fillId="42" borderId="0" xfId="0" applyNumberFormat="1" applyFont="1" applyFill="1" applyBorder="1" applyAlignment="1">
      <alignment horizontal="center" vertical="center"/>
    </xf>
    <xf numFmtId="3" fontId="96" fillId="42" borderId="0" xfId="0" applyNumberFormat="1" applyFont="1" applyFill="1" applyBorder="1" applyAlignment="1">
      <alignment horizontal="center" vertical="center" wrapText="1"/>
    </xf>
    <xf numFmtId="3" fontId="98" fillId="42" borderId="0" xfId="0" applyNumberFormat="1" applyFont="1" applyFill="1" applyBorder="1" applyAlignment="1">
      <alignment horizontal="center" vertical="center"/>
    </xf>
    <xf numFmtId="1" fontId="97" fillId="42" borderId="0" xfId="0" applyNumberFormat="1" applyFont="1" applyFill="1"/>
    <xf numFmtId="1" fontId="97" fillId="42" borderId="0" xfId="0" applyNumberFormat="1" applyFont="1" applyFill="1" applyBorder="1" applyAlignment="1">
      <alignment vertical="center"/>
    </xf>
    <xf numFmtId="169" fontId="97" fillId="42" borderId="0" xfId="0" applyNumberFormat="1" applyFont="1" applyFill="1" applyBorder="1" applyAlignment="1">
      <alignment vertical="center"/>
    </xf>
    <xf numFmtId="0" fontId="97" fillId="42" borderId="0" xfId="0" applyFont="1" applyFill="1" applyBorder="1" applyAlignment="1">
      <alignment vertical="center"/>
    </xf>
    <xf numFmtId="170" fontId="97" fillId="42" borderId="0" xfId="0" applyNumberFormat="1" applyFont="1" applyFill="1"/>
    <xf numFmtId="2" fontId="97" fillId="42" borderId="0" xfId="348" applyNumberFormat="1" applyFont="1" applyFill="1" applyBorder="1" applyAlignment="1">
      <alignment vertical="center"/>
    </xf>
    <xf numFmtId="3" fontId="96" fillId="0" borderId="16" xfId="0" applyNumberFormat="1" applyFont="1" applyFill="1" applyBorder="1" applyAlignment="1">
      <alignment horizontal="center" vertical="center"/>
    </xf>
    <xf numFmtId="3" fontId="96" fillId="0" borderId="16" xfId="0" applyNumberFormat="1" applyFont="1" applyFill="1" applyBorder="1" applyAlignment="1">
      <alignment horizontal="center" vertical="center" wrapText="1"/>
    </xf>
    <xf numFmtId="3" fontId="98" fillId="0" borderId="16" xfId="0" applyNumberFormat="1" applyFont="1" applyFill="1" applyBorder="1" applyAlignment="1">
      <alignment horizontal="center" vertical="center"/>
    </xf>
    <xf numFmtId="3" fontId="99" fillId="42" borderId="0" xfId="0" applyNumberFormat="1" applyFont="1" applyFill="1"/>
    <xf numFmtId="0" fontId="105" fillId="42" borderId="0" xfId="185" applyFont="1" applyFill="1" applyAlignment="1" applyProtection="1"/>
    <xf numFmtId="0" fontId="101" fillId="42" borderId="0" xfId="0" applyFont="1" applyFill="1" applyBorder="1" applyAlignment="1">
      <alignment horizontal="left" vertical="center"/>
    </xf>
    <xf numFmtId="3" fontId="101" fillId="42" borderId="0" xfId="0" applyNumberFormat="1" applyFont="1" applyFill="1" applyBorder="1" applyAlignment="1">
      <alignment horizontal="center" vertical="center"/>
    </xf>
    <xf numFmtId="3" fontId="98" fillId="0" borderId="16" xfId="0" applyNumberFormat="1" applyFont="1" applyFill="1" applyBorder="1" applyAlignment="1">
      <alignment horizontal="right" vertical="center" wrapText="1"/>
    </xf>
    <xf numFmtId="3" fontId="96" fillId="0" borderId="16" xfId="0" applyNumberFormat="1" applyFont="1" applyFill="1" applyBorder="1" applyAlignment="1">
      <alignment horizontal="right" vertical="center"/>
    </xf>
    <xf numFmtId="3" fontId="96" fillId="0" borderId="16" xfId="0" applyNumberFormat="1" applyFont="1" applyFill="1" applyBorder="1" applyAlignment="1">
      <alignment horizontal="right" vertical="center" wrapText="1"/>
    </xf>
    <xf numFmtId="3" fontId="98" fillId="0" borderId="16" xfId="0" applyNumberFormat="1" applyFont="1" applyFill="1" applyBorder="1" applyAlignment="1">
      <alignment horizontal="right" vertical="center"/>
    </xf>
    <xf numFmtId="0" fontId="97" fillId="42" borderId="0" xfId="0" applyFont="1" applyFill="1" applyAlignment="1">
      <alignment horizontal="left"/>
    </xf>
    <xf numFmtId="3" fontId="97" fillId="42" borderId="0" xfId="0" applyNumberFormat="1" applyFont="1" applyFill="1" applyAlignment="1">
      <alignment horizontal="left"/>
    </xf>
    <xf numFmtId="0" fontId="103" fillId="42" borderId="0" xfId="0" applyFont="1" applyFill="1" applyAlignment="1">
      <alignment horizontal="left"/>
    </xf>
    <xf numFmtId="3" fontId="103" fillId="42" borderId="0" xfId="0" applyNumberFormat="1" applyFont="1" applyFill="1" applyAlignment="1">
      <alignment horizontal="left"/>
    </xf>
    <xf numFmtId="0" fontId="103" fillId="0" borderId="0" xfId="0" applyFont="1" applyFill="1" applyAlignment="1">
      <alignment horizontal="left"/>
    </xf>
    <xf numFmtId="9" fontId="97" fillId="42" borderId="0" xfId="351" applyFont="1" applyFill="1" applyAlignment="1">
      <alignment horizontal="left"/>
    </xf>
    <xf numFmtId="3" fontId="97" fillId="42" borderId="0" xfId="0" applyNumberFormat="1" applyFont="1" applyFill="1" applyAlignment="1"/>
    <xf numFmtId="0" fontId="95" fillId="42" borderId="0" xfId="0" applyFont="1" applyFill="1" applyBorder="1"/>
    <xf numFmtId="3" fontId="97" fillId="42" borderId="0" xfId="0" applyNumberFormat="1" applyFont="1" applyFill="1" applyBorder="1" applyAlignment="1">
      <alignment horizontal="left"/>
    </xf>
    <xf numFmtId="166" fontId="106" fillId="42" borderId="16" xfId="0" applyNumberFormat="1" applyFont="1" applyFill="1" applyBorder="1" applyAlignment="1">
      <alignment vertical="center"/>
    </xf>
    <xf numFmtId="0" fontId="95" fillId="0" borderId="0" xfId="0" applyFont="1" applyAlignment="1">
      <alignment horizontal="center" vertical="center"/>
    </xf>
    <xf numFmtId="3" fontId="95" fillId="42" borderId="0" xfId="0" applyNumberFormat="1" applyFont="1" applyFill="1"/>
    <xf numFmtId="0" fontId="95" fillId="42" borderId="0" xfId="0" applyFont="1" applyFill="1" applyBorder="1" applyAlignment="1">
      <alignment vertical="center" wrapText="1"/>
    </xf>
    <xf numFmtId="3" fontId="98" fillId="0" borderId="16" xfId="0" applyNumberFormat="1" applyFont="1" applyFill="1" applyBorder="1" applyAlignment="1">
      <alignment vertical="center" wrapText="1"/>
    </xf>
    <xf numFmtId="3" fontId="96" fillId="0" borderId="16" xfId="0" applyNumberFormat="1" applyFont="1" applyFill="1" applyBorder="1" applyAlignment="1">
      <alignment vertical="center"/>
    </xf>
    <xf numFmtId="3" fontId="96" fillId="0" borderId="16" xfId="0" applyNumberFormat="1" applyFont="1" applyFill="1" applyBorder="1" applyAlignment="1">
      <alignment vertical="center" wrapText="1"/>
    </xf>
    <xf numFmtId="3" fontId="98" fillId="0" borderId="16" xfId="0" applyNumberFormat="1" applyFont="1" applyFill="1" applyBorder="1" applyAlignment="1">
      <alignment vertical="center"/>
    </xf>
    <xf numFmtId="10" fontId="96" fillId="0" borderId="11" xfId="348" applyNumberFormat="1" applyFont="1" applyFill="1" applyBorder="1" applyAlignment="1">
      <alignment horizontal="center" vertical="center"/>
    </xf>
    <xf numFmtId="3" fontId="96" fillId="0" borderId="12" xfId="0" applyNumberFormat="1" applyFont="1" applyFill="1" applyBorder="1" applyAlignment="1">
      <alignment horizontal="right" vertical="center" wrapText="1"/>
    </xf>
    <xf numFmtId="10" fontId="96" fillId="0" borderId="13" xfId="350" applyNumberFormat="1" applyFont="1" applyFill="1" applyBorder="1" applyAlignment="1">
      <alignment horizontal="center" vertical="center" wrapText="1"/>
    </xf>
    <xf numFmtId="10" fontId="96" fillId="0" borderId="13" xfId="350" applyNumberFormat="1" applyFont="1" applyFill="1" applyBorder="1" applyAlignment="1">
      <alignment horizontal="center" vertical="center"/>
    </xf>
    <xf numFmtId="3" fontId="95" fillId="0" borderId="13" xfId="0" applyNumberFormat="1" applyFont="1" applyFill="1" applyBorder="1" applyAlignment="1">
      <alignment horizontal="left" vertical="center" wrapText="1"/>
    </xf>
    <xf numFmtId="3" fontId="95" fillId="0" borderId="13" xfId="0" applyNumberFormat="1" applyFont="1" applyFill="1" applyBorder="1" applyAlignment="1">
      <alignment horizontal="center" vertical="center" wrapText="1"/>
    </xf>
    <xf numFmtId="175" fontId="96" fillId="0" borderId="16" xfId="207" applyNumberFormat="1" applyFont="1" applyFill="1" applyBorder="1" applyAlignment="1">
      <alignment horizontal="center" vertical="center"/>
    </xf>
    <xf numFmtId="0" fontId="95" fillId="45" borderId="17" xfId="0" applyFont="1" applyFill="1" applyBorder="1" applyAlignment="1">
      <alignment horizontal="center" vertical="center"/>
    </xf>
    <xf numFmtId="10" fontId="98" fillId="0" borderId="16" xfId="350" applyNumberFormat="1" applyFont="1" applyFill="1" applyBorder="1" applyAlignment="1">
      <alignment vertical="center" wrapText="1"/>
    </xf>
    <xf numFmtId="10" fontId="96" fillId="0" borderId="16" xfId="350" applyNumberFormat="1" applyFont="1" applyFill="1" applyBorder="1" applyAlignment="1">
      <alignment vertical="center" wrapText="1"/>
    </xf>
    <xf numFmtId="0" fontId="95" fillId="45" borderId="17" xfId="0" applyFont="1" applyFill="1" applyBorder="1" applyAlignment="1">
      <alignment horizontal="center" vertical="center" wrapText="1"/>
    </xf>
    <xf numFmtId="0" fontId="108" fillId="42" borderId="0" xfId="0" applyFont="1" applyFill="1" applyAlignment="1">
      <alignment horizontal="right" vertical="center"/>
    </xf>
    <xf numFmtId="0" fontId="108" fillId="42" borderId="0" xfId="185" applyFont="1" applyFill="1" applyAlignment="1" applyProtection="1">
      <alignment horizontal="right" vertical="center"/>
    </xf>
    <xf numFmtId="0" fontId="109" fillId="42" borderId="0" xfId="185" applyFont="1" applyFill="1" applyAlignment="1" applyProtection="1">
      <alignment horizontal="left" vertical="center"/>
    </xf>
    <xf numFmtId="0" fontId="108" fillId="42" borderId="0" xfId="185" applyFont="1" applyFill="1" applyAlignment="1" applyProtection="1">
      <alignment horizontal="left" vertical="center"/>
    </xf>
    <xf numFmtId="0" fontId="110" fillId="42" borderId="0" xfId="278" applyFont="1" applyFill="1"/>
    <xf numFmtId="0" fontId="112" fillId="42" borderId="0" xfId="185" applyFont="1" applyFill="1" applyAlignment="1" applyProtection="1">
      <alignment horizontal="left" vertical="center"/>
    </xf>
    <xf numFmtId="0" fontId="110" fillId="42" borderId="0" xfId="0" applyFont="1" applyFill="1"/>
    <xf numFmtId="0" fontId="95" fillId="45" borderId="13" xfId="0" applyFont="1" applyFill="1" applyBorder="1" applyAlignment="1">
      <alignment horizontal="center" vertical="center"/>
    </xf>
    <xf numFmtId="0" fontId="113" fillId="45" borderId="13" xfId="278" applyFont="1" applyFill="1" applyBorder="1" applyAlignment="1">
      <alignment horizontal="center" vertical="center"/>
    </xf>
    <xf numFmtId="3" fontId="114" fillId="0" borderId="13" xfId="278" applyNumberFormat="1" applyFont="1" applyFill="1" applyBorder="1" applyAlignment="1">
      <alignment horizontal="right" vertical="center" wrapText="1"/>
    </xf>
    <xf numFmtId="3" fontId="110" fillId="0" borderId="13" xfId="278" applyNumberFormat="1" applyFont="1" applyFill="1" applyBorder="1" applyAlignment="1">
      <alignment horizontal="right" vertical="center" wrapText="1"/>
    </xf>
    <xf numFmtId="0" fontId="107" fillId="42" borderId="0" xfId="0" applyFont="1" applyFill="1"/>
    <xf numFmtId="0" fontId="113" fillId="45" borderId="13" xfId="0" applyFont="1" applyFill="1" applyBorder="1" applyAlignment="1">
      <alignment horizontal="center" vertical="center"/>
    </xf>
    <xf numFmtId="0" fontId="107" fillId="42" borderId="0" xfId="0" applyFont="1" applyFill="1" applyBorder="1"/>
    <xf numFmtId="0" fontId="104" fillId="42" borderId="0" xfId="278" applyFont="1" applyFill="1" applyAlignment="1"/>
    <xf numFmtId="0" fontId="100" fillId="42" borderId="0" xfId="278" applyFont="1" applyFill="1" applyAlignment="1"/>
    <xf numFmtId="43" fontId="96" fillId="0" borderId="10" xfId="197" applyFont="1" applyFill="1" applyBorder="1" applyAlignment="1">
      <alignment horizontal="center" vertical="center"/>
    </xf>
    <xf numFmtId="10" fontId="96" fillId="0" borderId="10" xfId="350" applyNumberFormat="1" applyFont="1" applyFill="1" applyBorder="1" applyAlignment="1">
      <alignment horizontal="center" vertical="center"/>
    </xf>
    <xf numFmtId="10" fontId="96" fillId="0" borderId="13" xfId="348" applyNumberFormat="1" applyFont="1" applyFill="1" applyBorder="1" applyAlignment="1">
      <alignment horizontal="center" vertical="center"/>
    </xf>
    <xf numFmtId="10" fontId="96" fillId="0" borderId="14" xfId="348" applyNumberFormat="1" applyFont="1" applyFill="1" applyBorder="1" applyAlignment="1">
      <alignment horizontal="center" vertical="center"/>
    </xf>
    <xf numFmtId="0" fontId="108" fillId="42" borderId="0" xfId="185" applyFont="1" applyFill="1" applyAlignment="1" applyProtection="1">
      <alignment horizontal="center" vertical="center"/>
    </xf>
    <xf numFmtId="0" fontId="95" fillId="45" borderId="22" xfId="0" applyFont="1" applyFill="1" applyBorder="1" applyAlignment="1">
      <alignment horizontal="center" vertical="center"/>
    </xf>
    <xf numFmtId="0" fontId="100" fillId="42" borderId="0" xfId="0" applyFont="1" applyFill="1"/>
    <xf numFmtId="0" fontId="112" fillId="42" borderId="0" xfId="185" applyFont="1" applyFill="1" applyAlignment="1" applyProtection="1">
      <alignment horizontal="right" vertical="center"/>
    </xf>
    <xf numFmtId="0" fontId="100" fillId="42" borderId="0" xfId="0" applyFont="1" applyFill="1" applyAlignment="1">
      <alignment vertical="center"/>
    </xf>
    <xf numFmtId="0" fontId="95" fillId="42" borderId="0" xfId="278" applyFont="1" applyFill="1" applyAlignment="1">
      <alignment vertical="center"/>
    </xf>
    <xf numFmtId="0" fontId="113" fillId="42" borderId="0" xfId="278" applyFont="1" applyFill="1" applyAlignment="1">
      <alignment vertical="center"/>
    </xf>
    <xf numFmtId="171" fontId="96" fillId="0" borderId="10" xfId="348" applyNumberFormat="1" applyFont="1" applyFill="1" applyBorder="1" applyAlignment="1">
      <alignment horizontal="center" vertical="center"/>
    </xf>
    <xf numFmtId="171" fontId="96" fillId="0" borderId="11" xfId="348" applyNumberFormat="1" applyFont="1" applyFill="1" applyBorder="1" applyAlignment="1">
      <alignment horizontal="center" vertical="center"/>
    </xf>
    <xf numFmtId="171" fontId="49" fillId="0" borderId="16" xfId="348" applyNumberFormat="1" applyFont="1" applyFill="1" applyBorder="1" applyAlignment="1">
      <alignment horizontal="center" vertical="center"/>
    </xf>
    <xf numFmtId="3" fontId="96" fillId="0" borderId="10" xfId="0" applyNumberFormat="1" applyFont="1" applyFill="1" applyBorder="1" applyAlignment="1">
      <alignment horizontal="left" vertical="center" wrapText="1"/>
    </xf>
    <xf numFmtId="0" fontId="104" fillId="0" borderId="0" xfId="0" applyFont="1"/>
    <xf numFmtId="0" fontId="104" fillId="42" borderId="0" xfId="278" applyFont="1" applyFill="1" applyAlignment="1">
      <alignment horizontal="left" vertical="top"/>
    </xf>
    <xf numFmtId="0" fontId="104" fillId="42" borderId="0" xfId="278" applyFont="1" applyFill="1" applyAlignment="1">
      <alignment horizontal="left" vertical="top" wrapText="1"/>
    </xf>
    <xf numFmtId="0" fontId="104" fillId="42" borderId="0" xfId="278" applyFont="1" applyFill="1" applyAlignment="1">
      <alignment wrapText="1"/>
    </xf>
    <xf numFmtId="0" fontId="100" fillId="42" borderId="0" xfId="278" applyFont="1" applyFill="1" applyAlignment="1">
      <alignment horizontal="center" vertical="center"/>
    </xf>
    <xf numFmtId="0" fontId="100" fillId="42" borderId="0" xfId="278" applyFont="1" applyFill="1" applyAlignment="1">
      <alignment horizontal="left" vertical="center" wrapText="1"/>
    </xf>
    <xf numFmtId="0" fontId="100" fillId="42" borderId="0" xfId="278" applyFont="1" applyFill="1" applyAlignment="1">
      <alignment horizontal="left" vertical="top" indent="3"/>
    </xf>
    <xf numFmtId="0" fontId="113" fillId="42" borderId="0" xfId="301" applyFont="1" applyFill="1"/>
    <xf numFmtId="0" fontId="71" fillId="42" borderId="0" xfId="278" applyFont="1" applyFill="1" applyAlignment="1">
      <alignment horizontal="center" vertical="center"/>
    </xf>
    <xf numFmtId="171" fontId="70" fillId="0" borderId="0" xfId="348" applyNumberFormat="1" applyFont="1" applyFill="1" applyBorder="1" applyAlignment="1">
      <alignment horizontal="center" vertical="center" wrapText="1"/>
    </xf>
    <xf numFmtId="171" fontId="70" fillId="0" borderId="0" xfId="278" applyNumberFormat="1" applyFont="1" applyFill="1" applyBorder="1" applyAlignment="1">
      <alignment horizontal="center" vertical="center"/>
    </xf>
    <xf numFmtId="3" fontId="98" fillId="0" borderId="13" xfId="278" applyNumberFormat="1" applyFont="1" applyFill="1" applyBorder="1" applyAlignment="1">
      <alignment horizontal="left" vertical="center" wrapText="1" indent="1"/>
    </xf>
    <xf numFmtId="3" fontId="98" fillId="0" borderId="13" xfId="278" applyNumberFormat="1" applyFont="1" applyFill="1" applyBorder="1" applyAlignment="1">
      <alignment horizontal="left" vertical="center" indent="1"/>
    </xf>
    <xf numFmtId="3" fontId="96" fillId="0" borderId="13" xfId="278" applyNumberFormat="1" applyFont="1" applyFill="1" applyBorder="1" applyAlignment="1">
      <alignment horizontal="left" vertical="center" wrapText="1" indent="1"/>
    </xf>
    <xf numFmtId="3" fontId="96" fillId="0" borderId="13" xfId="278" applyNumberFormat="1" applyFont="1" applyFill="1" applyBorder="1" applyAlignment="1">
      <alignment horizontal="left" vertical="center" indent="1"/>
    </xf>
    <xf numFmtId="3" fontId="96" fillId="0" borderId="13" xfId="278" applyNumberFormat="1" applyFont="1" applyFill="1" applyBorder="1" applyAlignment="1">
      <alignment horizontal="left" vertical="center" wrapText="1" indent="2"/>
    </xf>
    <xf numFmtId="3" fontId="96" fillId="0" borderId="13" xfId="278" applyNumberFormat="1" applyFont="1" applyFill="1" applyBorder="1" applyAlignment="1">
      <alignment horizontal="left" vertical="center" indent="2"/>
    </xf>
    <xf numFmtId="0" fontId="104" fillId="42" borderId="0" xfId="278" applyFont="1" applyFill="1" applyAlignment="1">
      <alignment horizontal="left"/>
    </xf>
    <xf numFmtId="171" fontId="53" fillId="0" borderId="0" xfId="348" applyNumberFormat="1" applyFont="1" applyFill="1" applyBorder="1" applyAlignment="1">
      <alignment horizontal="center" vertical="center" wrapText="1"/>
    </xf>
    <xf numFmtId="0" fontId="113" fillId="0" borderId="0" xfId="301" applyFont="1" applyAlignment="1">
      <alignment horizontal="left" vertical="center" readingOrder="1"/>
    </xf>
    <xf numFmtId="0" fontId="113" fillId="42" borderId="0" xfId="0" applyFont="1" applyFill="1"/>
    <xf numFmtId="0" fontId="100" fillId="42" borderId="0" xfId="0" applyFont="1" applyFill="1" applyAlignment="1">
      <alignment horizontal="right"/>
    </xf>
    <xf numFmtId="0" fontId="100" fillId="42" borderId="0" xfId="0" applyFont="1" applyFill="1" applyBorder="1" applyAlignment="1">
      <alignment horizontal="left" vertical="center"/>
    </xf>
    <xf numFmtId="0" fontId="100" fillId="0" borderId="0" xfId="0" applyFont="1"/>
    <xf numFmtId="3" fontId="100" fillId="42" borderId="0" xfId="284" applyNumberFormat="1" applyFont="1" applyFill="1" applyBorder="1" applyAlignment="1">
      <alignment horizontal="left" vertical="center"/>
    </xf>
    <xf numFmtId="0" fontId="113" fillId="0" borderId="0" xfId="0" applyFont="1" applyAlignment="1"/>
    <xf numFmtId="0" fontId="49" fillId="0" borderId="0" xfId="0" applyFont="1" applyFill="1" applyAlignment="1">
      <alignment wrapText="1"/>
    </xf>
    <xf numFmtId="0" fontId="98" fillId="0" borderId="13" xfId="279" applyNumberFormat="1" applyFont="1" applyFill="1" applyBorder="1" applyAlignment="1">
      <alignment horizontal="left" vertical="center" wrapText="1"/>
    </xf>
    <xf numFmtId="0" fontId="98" fillId="0" borderId="13" xfId="279" applyNumberFormat="1" applyFont="1" applyFill="1" applyBorder="1" applyAlignment="1">
      <alignment horizontal="left" vertical="center"/>
    </xf>
    <xf numFmtId="0" fontId="96" fillId="0" borderId="13" xfId="279" applyNumberFormat="1" applyFont="1" applyFill="1" applyBorder="1" applyAlignment="1">
      <alignment horizontal="left" vertical="center" indent="1"/>
    </xf>
    <xf numFmtId="0" fontId="96" fillId="0" borderId="13" xfId="279" applyNumberFormat="1" applyFont="1" applyFill="1" applyBorder="1" applyAlignment="1">
      <alignment horizontal="left" vertical="center" wrapText="1" indent="1"/>
    </xf>
    <xf numFmtId="0" fontId="113" fillId="0" borderId="0" xfId="0" applyFont="1" applyFill="1"/>
    <xf numFmtId="0" fontId="95" fillId="0" borderId="0" xfId="0" applyFont="1"/>
    <xf numFmtId="0" fontId="113" fillId="0" borderId="0" xfId="0" applyFont="1" applyAlignment="1">
      <alignment horizontal="left" readingOrder="1"/>
    </xf>
    <xf numFmtId="0" fontId="96" fillId="0" borderId="16" xfId="337" applyNumberFormat="1" applyFont="1" applyFill="1" applyBorder="1" applyAlignment="1">
      <alignment horizontal="left" vertical="center" wrapText="1" indent="1"/>
    </xf>
    <xf numFmtId="0" fontId="98" fillId="0" borderId="16" xfId="337" applyNumberFormat="1" applyFont="1" applyFill="1" applyBorder="1" applyAlignment="1">
      <alignment horizontal="left" vertical="center" wrapText="1" indent="1"/>
    </xf>
    <xf numFmtId="0" fontId="96" fillId="0" borderId="16" xfId="337" applyNumberFormat="1" applyFont="1" applyFill="1" applyBorder="1" applyAlignment="1">
      <alignment horizontal="left" vertical="center" wrapText="1" indent="2"/>
    </xf>
    <xf numFmtId="0" fontId="98" fillId="45" borderId="19" xfId="279" applyFont="1" applyFill="1" applyBorder="1" applyAlignment="1">
      <alignment vertical="center" wrapText="1"/>
    </xf>
    <xf numFmtId="0" fontId="98" fillId="45" borderId="27" xfId="279" applyFont="1" applyFill="1" applyBorder="1" applyAlignment="1">
      <alignment vertical="center" wrapText="1"/>
    </xf>
    <xf numFmtId="0" fontId="98" fillId="45" borderId="28" xfId="279" applyFont="1" applyFill="1" applyBorder="1" applyAlignment="1">
      <alignment vertical="center" wrapText="1"/>
    </xf>
    <xf numFmtId="3" fontId="69" fillId="0" borderId="0" xfId="279" applyNumberFormat="1" applyFont="1" applyFill="1" applyBorder="1" applyAlignment="1">
      <alignment horizontal="left" vertical="center" wrapText="1"/>
    </xf>
    <xf numFmtId="4" fontId="69" fillId="0" borderId="0" xfId="279" applyNumberFormat="1" applyFont="1" applyFill="1" applyBorder="1" applyAlignment="1">
      <alignment vertical="center" wrapText="1"/>
    </xf>
    <xf numFmtId="3" fontId="69" fillId="0" borderId="0" xfId="279" applyNumberFormat="1" applyFont="1" applyFill="1" applyBorder="1" applyAlignment="1">
      <alignment horizontal="left" vertical="center"/>
    </xf>
    <xf numFmtId="4" fontId="68" fillId="0" borderId="0" xfId="279" applyNumberFormat="1" applyFont="1" applyFill="1" applyBorder="1" applyAlignment="1">
      <alignment vertical="center" wrapText="1"/>
    </xf>
    <xf numFmtId="0" fontId="68" fillId="0" borderId="0" xfId="0" applyFont="1" applyFill="1"/>
    <xf numFmtId="3" fontId="68" fillId="0" borderId="0" xfId="279" applyNumberFormat="1" applyFont="1" applyFill="1" applyBorder="1" applyAlignment="1">
      <alignment horizontal="left" vertical="center" wrapText="1"/>
    </xf>
    <xf numFmtId="0" fontId="69" fillId="42" borderId="0" xfId="0" applyFont="1" applyFill="1" applyBorder="1" applyAlignment="1">
      <alignment horizontal="left"/>
    </xf>
    <xf numFmtId="170" fontId="51" fillId="42" borderId="0" xfId="0" applyNumberFormat="1" applyFont="1" applyFill="1" applyBorder="1"/>
    <xf numFmtId="0" fontId="72" fillId="42" borderId="0" xfId="0" applyFont="1" applyFill="1" applyBorder="1"/>
    <xf numFmtId="170" fontId="72" fillId="42" borderId="0" xfId="0" applyNumberFormat="1" applyFont="1" applyFill="1" applyBorder="1"/>
    <xf numFmtId="170" fontId="68" fillId="42" borderId="0" xfId="0" applyNumberFormat="1" applyFont="1" applyFill="1" applyBorder="1"/>
    <xf numFmtId="0" fontId="21" fillId="42" borderId="0" xfId="0" applyFont="1" applyFill="1" applyAlignment="1">
      <alignment vertical="center"/>
    </xf>
    <xf numFmtId="0" fontId="21" fillId="42" borderId="0" xfId="0" applyFont="1" applyFill="1" applyAlignment="1">
      <alignment horizontal="center" vertical="center"/>
    </xf>
    <xf numFmtId="0" fontId="72" fillId="42" borderId="0" xfId="0" applyFont="1" applyFill="1" applyAlignment="1">
      <alignment vertical="center"/>
    </xf>
    <xf numFmtId="0" fontId="117" fillId="0" borderId="0" xfId="0" applyFont="1" applyAlignment="1">
      <alignment horizontal="left" wrapText="1"/>
    </xf>
    <xf numFmtId="0" fontId="94" fillId="42" borderId="0" xfId="0" applyFont="1" applyFill="1" applyAlignment="1">
      <alignment horizontal="center" vertical="center"/>
    </xf>
    <xf numFmtId="0" fontId="94" fillId="42" borderId="0" xfId="0" applyFont="1" applyFill="1"/>
    <xf numFmtId="10" fontId="94" fillId="42" borderId="0" xfId="0" applyNumberFormat="1" applyFont="1" applyFill="1"/>
    <xf numFmtId="0" fontId="118" fillId="42" borderId="0" xfId="278" applyFont="1" applyFill="1" applyAlignment="1">
      <alignment vertical="center"/>
    </xf>
    <xf numFmtId="0" fontId="91" fillId="42" borderId="0" xfId="278" applyFont="1" applyFill="1"/>
    <xf numFmtId="0" fontId="91" fillId="42" borderId="0" xfId="278" applyFont="1" applyFill="1" applyBorder="1"/>
    <xf numFmtId="0" fontId="118" fillId="42" borderId="0" xfId="278" applyFont="1" applyFill="1" applyBorder="1" applyAlignment="1">
      <alignment horizontal="left" vertical="center" wrapText="1"/>
    </xf>
    <xf numFmtId="0" fontId="91" fillId="42" borderId="0" xfId="278" applyFont="1" applyFill="1" applyBorder="1" applyAlignment="1">
      <alignment horizontal="left" vertical="center" wrapText="1"/>
    </xf>
    <xf numFmtId="0" fontId="92" fillId="42" borderId="0" xfId="0" applyFont="1" applyFill="1" applyBorder="1"/>
    <xf numFmtId="3" fontId="91" fillId="42" borderId="0" xfId="278" applyNumberFormat="1" applyFont="1" applyFill="1" applyBorder="1" applyAlignment="1">
      <alignment vertical="center" wrapText="1"/>
    </xf>
    <xf numFmtId="0" fontId="91" fillId="42" borderId="0" xfId="278" applyFont="1" applyFill="1" applyBorder="1" applyAlignment="1">
      <alignment horizontal="center" vertical="center"/>
    </xf>
    <xf numFmtId="3" fontId="91" fillId="42" borderId="0" xfId="278" applyNumberFormat="1" applyFont="1" applyFill="1" applyBorder="1" applyAlignment="1">
      <alignment vertical="center"/>
    </xf>
    <xf numFmtId="0" fontId="91" fillId="42" borderId="0" xfId="278" applyFont="1" applyFill="1" applyAlignment="1">
      <alignment horizontal="center" vertical="center"/>
    </xf>
    <xf numFmtId="0" fontId="91" fillId="42" borderId="0" xfId="278" applyFont="1" applyFill="1" applyBorder="1" applyAlignment="1">
      <alignment vertical="center" wrapText="1"/>
    </xf>
    <xf numFmtId="0" fontId="92" fillId="42" borderId="0" xfId="334" applyFont="1" applyFill="1" applyAlignment="1">
      <alignment horizontal="center"/>
    </xf>
    <xf numFmtId="0" fontId="91" fillId="42" borderId="0" xfId="278" applyFont="1" applyFill="1" applyBorder="1" applyAlignment="1">
      <alignment horizontal="center"/>
    </xf>
    <xf numFmtId="10" fontId="92" fillId="42" borderId="0" xfId="349" applyNumberFormat="1" applyFont="1" applyFill="1" applyAlignment="1">
      <alignment horizontal="center"/>
    </xf>
    <xf numFmtId="10" fontId="91" fillId="42" borderId="0" xfId="349" applyNumberFormat="1" applyFont="1" applyFill="1" applyBorder="1" applyAlignment="1">
      <alignment horizontal="center"/>
    </xf>
    <xf numFmtId="0" fontId="108" fillId="42" borderId="0" xfId="185" applyFont="1" applyFill="1" applyAlignment="1" applyProtection="1">
      <alignment horizontal="right"/>
    </xf>
    <xf numFmtId="0" fontId="108" fillId="42" borderId="0" xfId="185" applyFont="1" applyFill="1" applyAlignment="1" applyProtection="1">
      <alignment horizontal="center"/>
    </xf>
    <xf numFmtId="0" fontId="112" fillId="42" borderId="0" xfId="185" applyFont="1" applyFill="1" applyAlignment="1" applyProtection="1">
      <alignment horizontal="left"/>
    </xf>
    <xf numFmtId="0" fontId="111" fillId="42" borderId="0" xfId="185" applyFont="1" applyFill="1" applyAlignment="1" applyProtection="1">
      <alignment horizontal="right"/>
    </xf>
    <xf numFmtId="0" fontId="108" fillId="42" borderId="0" xfId="185" applyFont="1" applyFill="1" applyAlignment="1" applyProtection="1">
      <alignment horizontal="left"/>
    </xf>
    <xf numFmtId="0" fontId="109" fillId="42" borderId="0" xfId="185" applyFont="1" applyFill="1" applyAlignment="1" applyProtection="1">
      <alignment horizontal="left"/>
    </xf>
    <xf numFmtId="0" fontId="109" fillId="42" borderId="0" xfId="185" applyFont="1" applyFill="1" applyAlignment="1" applyProtection="1">
      <alignment horizontal="right"/>
    </xf>
    <xf numFmtId="0" fontId="21" fillId="42" borderId="0" xfId="278" applyFont="1" applyFill="1" applyAlignment="1">
      <alignment horizontal="center" vertical="center"/>
    </xf>
    <xf numFmtId="0" fontId="21" fillId="42" borderId="0" xfId="278" applyFont="1" applyFill="1" applyAlignment="1">
      <alignment horizontal="left" vertical="center" wrapText="1"/>
    </xf>
    <xf numFmtId="3" fontId="21" fillId="42" borderId="0" xfId="278" applyNumberFormat="1" applyFont="1" applyFill="1" applyAlignment="1">
      <alignment horizontal="center" vertical="center"/>
    </xf>
    <xf numFmtId="0" fontId="21" fillId="42" borderId="0" xfId="278" applyFont="1" applyFill="1"/>
    <xf numFmtId="0" fontId="21" fillId="0" borderId="0" xfId="278" applyFont="1" applyFill="1" applyBorder="1"/>
    <xf numFmtId="0" fontId="68" fillId="0" borderId="0" xfId="278" applyFont="1" applyFill="1" applyBorder="1" applyAlignment="1">
      <alignment horizontal="center" vertical="center"/>
    </xf>
    <xf numFmtId="0" fontId="68" fillId="0" borderId="0" xfId="278" applyFont="1" applyFill="1" applyBorder="1" applyAlignment="1">
      <alignment horizontal="left" vertical="center" wrapText="1"/>
    </xf>
    <xf numFmtId="0" fontId="68" fillId="0" borderId="0" xfId="278" applyFont="1" applyFill="1" applyBorder="1"/>
    <xf numFmtId="0" fontId="119" fillId="42" borderId="0" xfId="278" applyFont="1" applyFill="1" applyAlignment="1">
      <alignment horizontal="center" vertical="center"/>
    </xf>
    <xf numFmtId="0" fontId="119" fillId="42" borderId="0" xfId="278" applyFont="1" applyFill="1"/>
    <xf numFmtId="0" fontId="117" fillId="42" borderId="0" xfId="0" applyFont="1" applyFill="1"/>
    <xf numFmtId="10" fontId="68" fillId="42" borderId="0" xfId="351" applyNumberFormat="1" applyFont="1" applyFill="1" applyBorder="1"/>
    <xf numFmtId="2" fontId="68" fillId="42" borderId="0" xfId="0" applyNumberFormat="1" applyFont="1" applyFill="1" applyBorder="1" applyAlignment="1">
      <alignment vertical="center" wrapText="1"/>
    </xf>
    <xf numFmtId="2" fontId="68" fillId="42" borderId="0" xfId="0" applyNumberFormat="1" applyFont="1" applyFill="1" applyBorder="1" applyAlignment="1">
      <alignment vertical="center"/>
    </xf>
    <xf numFmtId="2" fontId="68" fillId="42" borderId="0" xfId="0" applyNumberFormat="1" applyFont="1" applyFill="1" applyBorder="1"/>
    <xf numFmtId="169" fontId="68" fillId="42" borderId="0" xfId="0" applyNumberFormat="1" applyFont="1" applyFill="1" applyBorder="1"/>
    <xf numFmtId="0" fontId="70" fillId="0" borderId="0" xfId="0" applyFont="1" applyFill="1" applyBorder="1" applyAlignment="1">
      <alignment horizontal="left" vertical="center"/>
    </xf>
    <xf numFmtId="4" fontId="69" fillId="42" borderId="0" xfId="0" applyNumberFormat="1" applyFont="1" applyFill="1" applyBorder="1" applyAlignment="1">
      <alignment horizontal="center" vertical="center"/>
    </xf>
    <xf numFmtId="0" fontId="68" fillId="42" borderId="0" xfId="0" applyFont="1" applyFill="1" applyBorder="1" applyAlignment="1">
      <alignment horizontal="right" vertical="center"/>
    </xf>
    <xf numFmtId="0" fontId="120" fillId="42" borderId="0" xfId="0" applyFont="1" applyFill="1"/>
    <xf numFmtId="0" fontId="120" fillId="42" borderId="0" xfId="0" applyFont="1" applyFill="1" applyBorder="1"/>
    <xf numFmtId="3" fontId="121" fillId="42" borderId="0" xfId="0" applyNumberFormat="1" applyFont="1" applyFill="1" applyBorder="1" applyAlignment="1">
      <alignment horizontal="right" vertical="center"/>
    </xf>
    <xf numFmtId="175" fontId="75" fillId="42" borderId="0" xfId="197" applyNumberFormat="1" applyFont="1" applyFill="1"/>
    <xf numFmtId="0" fontId="75" fillId="0" borderId="0" xfId="0" applyFont="1" applyFill="1" applyBorder="1" applyAlignment="1">
      <alignment vertical="center"/>
    </xf>
    <xf numFmtId="175" fontId="75" fillId="42" borderId="0" xfId="197" applyNumberFormat="1" applyFont="1" applyFill="1" applyBorder="1"/>
    <xf numFmtId="10" fontId="75" fillId="42" borderId="0" xfId="348" applyNumberFormat="1" applyFont="1" applyFill="1" applyBorder="1"/>
    <xf numFmtId="10" fontId="75" fillId="42" borderId="0" xfId="0" applyNumberFormat="1" applyFont="1" applyFill="1" applyBorder="1" applyAlignment="1">
      <alignment wrapText="1"/>
    </xf>
    <xf numFmtId="0" fontId="75" fillId="42" borderId="0" xfId="0" applyFont="1" applyFill="1"/>
    <xf numFmtId="43" fontId="68" fillId="42" borderId="0" xfId="197" applyFont="1" applyFill="1"/>
    <xf numFmtId="175" fontId="96" fillId="0" borderId="16" xfId="197" applyNumberFormat="1" applyFont="1" applyFill="1" applyBorder="1" applyAlignment="1">
      <alignment vertical="center" wrapText="1"/>
    </xf>
    <xf numFmtId="43" fontId="69" fillId="42" borderId="0" xfId="197" applyFont="1" applyFill="1" applyBorder="1" applyAlignment="1">
      <alignment horizontal="right"/>
    </xf>
    <xf numFmtId="0" fontId="101" fillId="42" borderId="0" xfId="0" quotePrefix="1" applyFont="1" applyFill="1" applyAlignment="1">
      <alignment horizontal="left"/>
    </xf>
    <xf numFmtId="0" fontId="58" fillId="42" borderId="0" xfId="0" quotePrefix="1" applyFont="1" applyFill="1" applyAlignment="1">
      <alignment horizontal="left"/>
    </xf>
    <xf numFmtId="175" fontId="49" fillId="42" borderId="0" xfId="0" applyNumberFormat="1" applyFont="1" applyFill="1"/>
    <xf numFmtId="0" fontId="107" fillId="42" borderId="0" xfId="0" quotePrefix="1" applyFont="1" applyFill="1" applyAlignment="1">
      <alignment horizontal="left" vertical="center"/>
    </xf>
    <xf numFmtId="0" fontId="60" fillId="42" borderId="0" xfId="0" applyFont="1" applyFill="1" applyAlignment="1">
      <alignment horizontal="center" vertical="center"/>
    </xf>
    <xf numFmtId="0" fontId="98" fillId="0" borderId="0" xfId="0" applyFont="1" applyFill="1" applyBorder="1" applyAlignment="1">
      <alignment horizontal="left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left" vertical="center" wrapText="1"/>
    </xf>
    <xf numFmtId="3" fontId="98" fillId="0" borderId="0" xfId="0" applyNumberFormat="1" applyFont="1" applyFill="1" applyBorder="1" applyAlignment="1">
      <alignment horizontal="right" vertical="center"/>
    </xf>
    <xf numFmtId="3" fontId="70" fillId="42" borderId="0" xfId="197" applyNumberFormat="1" applyFont="1" applyFill="1" applyBorder="1" applyAlignment="1">
      <alignment horizontal="center" vertical="center"/>
    </xf>
    <xf numFmtId="171" fontId="51" fillId="42" borderId="0" xfId="348" applyNumberFormat="1" applyFont="1" applyFill="1"/>
    <xf numFmtId="0" fontId="96" fillId="42" borderId="10" xfId="0" applyNumberFormat="1" applyFont="1" applyFill="1" applyBorder="1" applyAlignment="1">
      <alignment horizontal="center" vertical="center"/>
    </xf>
    <xf numFmtId="0" fontId="96" fillId="0" borderId="10" xfId="0" applyNumberFormat="1" applyFont="1" applyFill="1" applyBorder="1" applyAlignment="1">
      <alignment horizontal="center" vertical="center"/>
    </xf>
    <xf numFmtId="0" fontId="100" fillId="0" borderId="0" xfId="0" applyFont="1" applyFill="1" applyAlignment="1">
      <alignment horizontal="left" wrapText="1"/>
    </xf>
    <xf numFmtId="0" fontId="101" fillId="0" borderId="0" xfId="0" applyFont="1" applyAlignment="1">
      <alignment horizontal="center" vertical="center" wrapText="1" readingOrder="1"/>
    </xf>
    <xf numFmtId="0" fontId="101" fillId="0" borderId="0" xfId="0" applyFont="1" applyAlignment="1">
      <alignment horizontal="center" vertical="center" readingOrder="1"/>
    </xf>
    <xf numFmtId="0" fontId="101" fillId="42" borderId="0" xfId="0" applyFont="1" applyFill="1" applyAlignment="1">
      <alignment horizontal="center" vertical="center"/>
    </xf>
    <xf numFmtId="0" fontId="115" fillId="0" borderId="0" xfId="0" applyFont="1" applyAlignment="1">
      <alignment horizontal="left" wrapText="1"/>
    </xf>
    <xf numFmtId="0" fontId="101" fillId="0" borderId="0" xfId="0" applyFont="1" applyAlignment="1">
      <alignment horizontal="center" vertical="center" wrapText="1"/>
    </xf>
    <xf numFmtId="0" fontId="101" fillId="0" borderId="0" xfId="0" applyFont="1" applyAlignment="1">
      <alignment horizontal="center" vertical="center"/>
    </xf>
    <xf numFmtId="0" fontId="95" fillId="42" borderId="0" xfId="278" applyFont="1" applyFill="1" applyAlignment="1">
      <alignment horizontal="left" wrapText="1"/>
    </xf>
    <xf numFmtId="0" fontId="53" fillId="42" borderId="0" xfId="278" applyFont="1" applyFill="1" applyAlignment="1">
      <alignment horizontal="left" wrapText="1"/>
    </xf>
    <xf numFmtId="0" fontId="101" fillId="42" borderId="0" xfId="278" applyFont="1" applyFill="1" applyAlignment="1">
      <alignment horizontal="center" vertical="center"/>
    </xf>
    <xf numFmtId="0" fontId="56" fillId="42" borderId="0" xfId="278" applyFont="1" applyFill="1" applyAlignment="1">
      <alignment horizontal="left" vertical="center" wrapText="1"/>
    </xf>
    <xf numFmtId="1" fontId="95" fillId="45" borderId="13" xfId="278" applyNumberFormat="1" applyFont="1" applyFill="1" applyBorder="1" applyAlignment="1">
      <alignment horizontal="center" vertical="center" wrapText="1"/>
    </xf>
    <xf numFmtId="0" fontId="95" fillId="45" borderId="13" xfId="0" applyFont="1" applyFill="1" applyBorder="1" applyAlignment="1">
      <alignment horizontal="center" vertical="center" wrapText="1"/>
    </xf>
    <xf numFmtId="0" fontId="118" fillId="42" borderId="0" xfId="278" applyFont="1" applyFill="1" applyAlignment="1">
      <alignment horizontal="left" vertical="center" wrapText="1"/>
    </xf>
    <xf numFmtId="0" fontId="95" fillId="45" borderId="13" xfId="0" applyFont="1" applyFill="1" applyBorder="1" applyAlignment="1">
      <alignment horizontal="center" vertical="center"/>
    </xf>
    <xf numFmtId="0" fontId="104" fillId="42" borderId="0" xfId="278" applyFont="1" applyFill="1" applyAlignment="1">
      <alignment horizontal="left" wrapText="1"/>
    </xf>
    <xf numFmtId="0" fontId="101" fillId="42" borderId="0" xfId="278" applyFont="1" applyFill="1" applyAlignment="1">
      <alignment horizontal="center" vertical="top" wrapText="1"/>
    </xf>
    <xf numFmtId="0" fontId="53" fillId="42" borderId="0" xfId="278" applyFont="1" applyFill="1" applyBorder="1" applyAlignment="1">
      <alignment horizontal="center" vertical="center"/>
    </xf>
    <xf numFmtId="3" fontId="98" fillId="0" borderId="23" xfId="278" applyNumberFormat="1" applyFont="1" applyFill="1" applyBorder="1" applyAlignment="1">
      <alignment horizontal="left" vertical="center" wrapText="1"/>
    </xf>
    <xf numFmtId="3" fontId="98" fillId="0" borderId="24" xfId="278" applyNumberFormat="1" applyFont="1" applyFill="1" applyBorder="1" applyAlignment="1">
      <alignment horizontal="left" vertical="center" wrapText="1"/>
    </xf>
    <xf numFmtId="3" fontId="98" fillId="0" borderId="25" xfId="278" applyNumberFormat="1" applyFont="1" applyFill="1" applyBorder="1" applyAlignment="1">
      <alignment horizontal="left" vertical="center" wrapText="1"/>
    </xf>
    <xf numFmtId="3" fontId="98" fillId="0" borderId="23" xfId="278" applyNumberFormat="1" applyFont="1" applyFill="1" applyBorder="1" applyAlignment="1">
      <alignment horizontal="left" vertical="center"/>
    </xf>
    <xf numFmtId="3" fontId="98" fillId="0" borderId="24" xfId="278" applyNumberFormat="1" applyFont="1" applyFill="1" applyBorder="1" applyAlignment="1">
      <alignment horizontal="left" vertical="center"/>
    </xf>
    <xf numFmtId="3" fontId="98" fillId="0" borderId="25" xfId="278" applyNumberFormat="1" applyFont="1" applyFill="1" applyBorder="1" applyAlignment="1">
      <alignment horizontal="left" vertical="center"/>
    </xf>
    <xf numFmtId="0" fontId="95" fillId="45" borderId="26" xfId="278" applyFont="1" applyFill="1" applyBorder="1" applyAlignment="1">
      <alignment horizontal="center" vertical="center"/>
    </xf>
    <xf numFmtId="0" fontId="95" fillId="45" borderId="15" xfId="278" applyFont="1" applyFill="1" applyBorder="1" applyAlignment="1">
      <alignment horizontal="center" vertical="center"/>
    </xf>
    <xf numFmtId="0" fontId="95" fillId="45" borderId="26" xfId="278" applyFont="1" applyFill="1" applyBorder="1" applyAlignment="1">
      <alignment horizontal="center" vertical="center" wrapText="1"/>
    </xf>
    <xf numFmtId="0" fontId="95" fillId="45" borderId="15" xfId="278" applyFont="1" applyFill="1" applyBorder="1" applyAlignment="1">
      <alignment horizontal="center" vertical="center" wrapText="1"/>
    </xf>
    <xf numFmtId="0" fontId="101" fillId="0" borderId="0" xfId="301" applyFont="1" applyAlignment="1">
      <alignment horizontal="center" vertical="center" wrapText="1" readingOrder="1"/>
    </xf>
    <xf numFmtId="0" fontId="101" fillId="42" borderId="0" xfId="301" applyFont="1" applyFill="1" applyAlignment="1">
      <alignment horizontal="center" vertical="center" wrapText="1" readingOrder="2"/>
    </xf>
    <xf numFmtId="0" fontId="101" fillId="42" borderId="0" xfId="301" quotePrefix="1" applyFont="1" applyFill="1" applyBorder="1" applyAlignment="1">
      <alignment horizontal="center" vertical="center"/>
    </xf>
    <xf numFmtId="0" fontId="101" fillId="42" borderId="0" xfId="301" applyFont="1" applyFill="1" applyBorder="1" applyAlignment="1">
      <alignment horizontal="center" vertical="center"/>
    </xf>
    <xf numFmtId="0" fontId="95" fillId="46" borderId="13" xfId="301" applyFont="1" applyFill="1" applyBorder="1" applyAlignment="1">
      <alignment horizontal="center" vertical="center" wrapText="1"/>
    </xf>
    <xf numFmtId="0" fontId="101" fillId="42" borderId="0" xfId="0" applyFont="1" applyFill="1" applyBorder="1" applyAlignment="1">
      <alignment horizontal="center" vertical="center" wrapText="1"/>
    </xf>
    <xf numFmtId="0" fontId="101" fillId="42" borderId="0" xfId="0" quotePrefix="1" applyFont="1" applyFill="1" applyAlignment="1">
      <alignment horizontal="center" vertical="center"/>
    </xf>
    <xf numFmtId="0" fontId="98" fillId="45" borderId="13" xfId="0" applyFont="1" applyFill="1" applyBorder="1" applyAlignment="1">
      <alignment horizontal="center" vertical="center"/>
    </xf>
    <xf numFmtId="0" fontId="101" fillId="42" borderId="0" xfId="0" applyFont="1" applyFill="1" applyAlignment="1">
      <alignment horizontal="center" vertical="center" wrapText="1"/>
    </xf>
    <xf numFmtId="0" fontId="100" fillId="42" borderId="0" xfId="0" applyFont="1" applyFill="1" applyBorder="1" applyAlignment="1">
      <alignment horizontal="left" vertical="center"/>
    </xf>
    <xf numFmtId="0" fontId="101" fillId="42" borderId="0" xfId="0" applyFont="1" applyFill="1" applyAlignment="1">
      <alignment horizontal="center" wrapText="1"/>
    </xf>
    <xf numFmtId="0" fontId="101" fillId="42" borderId="0" xfId="0" applyFont="1" applyFill="1" applyAlignment="1">
      <alignment horizontal="center"/>
    </xf>
    <xf numFmtId="0" fontId="95" fillId="45" borderId="13" xfId="278" applyFont="1" applyFill="1" applyBorder="1" applyAlignment="1">
      <alignment horizontal="center" vertical="center"/>
    </xf>
    <xf numFmtId="0" fontId="95" fillId="45" borderId="13" xfId="278" applyFont="1" applyFill="1" applyBorder="1" applyAlignment="1">
      <alignment horizontal="center" vertical="center" wrapText="1"/>
    </xf>
    <xf numFmtId="0" fontId="59" fillId="0" borderId="0" xfId="338" applyFont="1" applyFill="1" applyBorder="1" applyAlignment="1">
      <alignment horizontal="left" vertical="center" wrapText="1"/>
    </xf>
    <xf numFmtId="0" fontId="58" fillId="0" borderId="0" xfId="338" applyFont="1" applyFill="1" applyBorder="1" applyAlignment="1">
      <alignment horizontal="left" vertical="center" wrapText="1"/>
    </xf>
    <xf numFmtId="0" fontId="113" fillId="45" borderId="13" xfId="0" applyFont="1" applyFill="1" applyBorder="1" applyAlignment="1">
      <alignment horizontal="center" vertical="center"/>
    </xf>
    <xf numFmtId="0" fontId="101" fillId="42" borderId="0" xfId="0" applyFont="1" applyFill="1" applyAlignment="1">
      <alignment horizontal="center" vertical="center" wrapText="1" readingOrder="1"/>
    </xf>
    <xf numFmtId="0" fontId="53" fillId="45" borderId="13" xfId="0" applyFont="1" applyFill="1" applyBorder="1" applyAlignment="1">
      <alignment horizontal="center" vertical="center"/>
    </xf>
    <xf numFmtId="0" fontId="101" fillId="44" borderId="0" xfId="0" applyFont="1" applyFill="1" applyBorder="1" applyAlignment="1">
      <alignment horizontal="center" vertical="center"/>
    </xf>
    <xf numFmtId="0" fontId="95" fillId="45" borderId="18" xfId="0" applyFont="1" applyFill="1" applyBorder="1" applyAlignment="1">
      <alignment horizontal="center" vertical="center"/>
    </xf>
    <xf numFmtId="0" fontId="101" fillId="42" borderId="0" xfId="185" applyFont="1" applyFill="1" applyAlignment="1" applyProtection="1">
      <alignment horizontal="center" vertical="center"/>
    </xf>
    <xf numFmtId="0" fontId="101" fillId="42" borderId="0" xfId="0" quotePrefix="1" applyFont="1" applyFill="1" applyAlignment="1">
      <alignment horizontal="center" vertical="center" wrapText="1" readingOrder="1"/>
    </xf>
    <xf numFmtId="0" fontId="101" fillId="0" borderId="0" xfId="0" quotePrefix="1" applyFont="1" applyAlignment="1">
      <alignment horizontal="center" vertical="center" wrapText="1"/>
    </xf>
    <xf numFmtId="0" fontId="115" fillId="0" borderId="0" xfId="0" quotePrefix="1" applyFont="1" applyAlignment="1">
      <alignment horizontal="left" wrapText="1"/>
    </xf>
    <xf numFmtId="0" fontId="101" fillId="42" borderId="0" xfId="0" quotePrefix="1" applyFont="1" applyFill="1" applyAlignment="1">
      <alignment horizontal="left"/>
    </xf>
    <xf numFmtId="0" fontId="101" fillId="42" borderId="0" xfId="0" applyFont="1" applyFill="1" applyAlignment="1">
      <alignment horizontal="left"/>
    </xf>
    <xf numFmtId="0" fontId="58" fillId="42" borderId="0" xfId="0" applyFont="1" applyFill="1" applyAlignment="1">
      <alignment horizontal="left" wrapText="1"/>
    </xf>
    <xf numFmtId="0" fontId="101" fillId="0" borderId="0" xfId="0" applyFont="1" applyBorder="1" applyAlignment="1">
      <alignment horizontal="center" vertical="center" wrapText="1"/>
    </xf>
    <xf numFmtId="0" fontId="100" fillId="42" borderId="0" xfId="0" applyFont="1" applyFill="1" applyAlignment="1">
      <alignment horizontal="left" wrapText="1"/>
    </xf>
    <xf numFmtId="0" fontId="101" fillId="0" borderId="0" xfId="0" quotePrefix="1" applyFont="1" applyBorder="1" applyAlignment="1">
      <alignment horizontal="center" vertical="center" wrapText="1"/>
    </xf>
    <xf numFmtId="0" fontId="95" fillId="45" borderId="19" xfId="0" applyFont="1" applyFill="1" applyBorder="1" applyAlignment="1">
      <alignment horizontal="center" vertical="center" wrapText="1"/>
    </xf>
    <xf numFmtId="0" fontId="95" fillId="45" borderId="16" xfId="0" applyFont="1" applyFill="1" applyBorder="1" applyAlignment="1">
      <alignment horizontal="center" vertical="center" wrapText="1"/>
    </xf>
    <xf numFmtId="0" fontId="95" fillId="45" borderId="20" xfId="0" applyFont="1" applyFill="1" applyBorder="1" applyAlignment="1">
      <alignment horizontal="center" vertical="center"/>
    </xf>
    <xf numFmtId="0" fontId="74" fillId="42" borderId="0" xfId="0" applyFont="1" applyFill="1" applyBorder="1" applyAlignment="1">
      <alignment horizontal="center"/>
    </xf>
    <xf numFmtId="0" fontId="95" fillId="45" borderId="21" xfId="0" applyFont="1" applyFill="1" applyBorder="1" applyAlignment="1">
      <alignment horizontal="center" vertical="center"/>
    </xf>
    <xf numFmtId="0" fontId="95" fillId="45" borderId="21" xfId="0" applyFont="1" applyFill="1" applyBorder="1" applyAlignment="1">
      <alignment horizontal="center" vertical="center" wrapText="1"/>
    </xf>
    <xf numFmtId="0" fontId="101" fillId="42" borderId="0" xfId="0" applyFont="1" applyFill="1" applyBorder="1" applyAlignment="1">
      <alignment horizontal="center" wrapText="1" readingOrder="1"/>
    </xf>
    <xf numFmtId="0" fontId="98" fillId="45" borderId="19" xfId="0" applyFont="1" applyFill="1" applyBorder="1" applyAlignment="1">
      <alignment horizontal="left" vertical="center"/>
    </xf>
    <xf numFmtId="0" fontId="98" fillId="45" borderId="27" xfId="0" applyFont="1" applyFill="1" applyBorder="1" applyAlignment="1">
      <alignment horizontal="left" vertical="center"/>
    </xf>
    <xf numFmtId="0" fontId="98" fillId="45" borderId="28" xfId="0" applyFont="1" applyFill="1" applyBorder="1" applyAlignment="1">
      <alignment horizontal="left" vertical="center"/>
    </xf>
    <xf numFmtId="0" fontId="100" fillId="0" borderId="0" xfId="0" applyFont="1" applyBorder="1" applyAlignment="1">
      <alignment horizontal="justify" vertical="center" wrapText="1"/>
    </xf>
    <xf numFmtId="0" fontId="100" fillId="42" borderId="0" xfId="0" applyFont="1" applyFill="1" applyBorder="1"/>
    <xf numFmtId="0" fontId="100" fillId="0" borderId="0" xfId="0" applyFont="1" applyBorder="1" applyAlignment="1">
      <alignment vertical="center"/>
    </xf>
    <xf numFmtId="0" fontId="100" fillId="0" borderId="0" xfId="0" applyFont="1" applyBorder="1" applyAlignment="1">
      <alignment horizontal="left" vertical="top" wrapText="1"/>
    </xf>
    <xf numFmtId="0" fontId="104" fillId="42" borderId="0" xfId="0" quotePrefix="1" applyFont="1" applyFill="1" applyAlignment="1">
      <alignment horizontal="left"/>
    </xf>
    <xf numFmtId="0" fontId="104" fillId="42" borderId="0" xfId="0" applyFont="1" applyFill="1"/>
    <xf numFmtId="0" fontId="97" fillId="42" borderId="0" xfId="278" applyFont="1" applyFill="1" applyAlignment="1">
      <alignment horizontal="center" vertical="center"/>
    </xf>
    <xf numFmtId="0" fontId="100" fillId="42" borderId="0" xfId="301" applyFont="1" applyFill="1"/>
    <xf numFmtId="0" fontId="104" fillId="42" borderId="0" xfId="339" applyFont="1" applyFill="1"/>
    <xf numFmtId="0" fontId="100" fillId="42" borderId="0" xfId="339" applyFont="1" applyFill="1"/>
    <xf numFmtId="0" fontId="108" fillId="42" borderId="0" xfId="185" applyFont="1" applyFill="1" applyAlignment="1" applyProtection="1">
      <alignment horizontal="left" indent="1"/>
    </xf>
    <xf numFmtId="0" fontId="100" fillId="42" borderId="0" xfId="0" quotePrefix="1" applyFont="1" applyFill="1" applyAlignment="1">
      <alignment horizontal="left"/>
    </xf>
  </cellXfs>
  <cellStyles count="970">
    <cellStyle name="1 indent" xfId="1"/>
    <cellStyle name="2 indents" xfId="2"/>
    <cellStyle name="20% - Énfasis1 2" xfId="3"/>
    <cellStyle name="20% - Énfasis1 3" xfId="4"/>
    <cellStyle name="20% - Énfasis1 4" xfId="5"/>
    <cellStyle name="20% - Énfasis1 5" xfId="6"/>
    <cellStyle name="20% - Énfasis1 6" xfId="7"/>
    <cellStyle name="20% - Énfasis2 2" xfId="8"/>
    <cellStyle name="20% - Énfasis2 3" xfId="9"/>
    <cellStyle name="20% - Énfasis2 4" xfId="10"/>
    <cellStyle name="20% - Énfasis2 5" xfId="11"/>
    <cellStyle name="20% - Énfasis2 6" xfId="12"/>
    <cellStyle name="20% - Énfasis3 2" xfId="13"/>
    <cellStyle name="20% - Énfasis3 3" xfId="14"/>
    <cellStyle name="20% - Énfasis3 4" xfId="15"/>
    <cellStyle name="20% - Énfasis3 5" xfId="16"/>
    <cellStyle name="20% - Énfasis3 6" xfId="17"/>
    <cellStyle name="20% - Énfasis4 2" xfId="18"/>
    <cellStyle name="20% - Énfasis4 3" xfId="19"/>
    <cellStyle name="20% - Énfasis4 4" xfId="20"/>
    <cellStyle name="20% - Énfasis4 5" xfId="21"/>
    <cellStyle name="20% - Énfasis4 6" xfId="22"/>
    <cellStyle name="20% - Énfasis5 2" xfId="23"/>
    <cellStyle name="20% - Énfasis5 3" xfId="24"/>
    <cellStyle name="20% - Énfasis5 4" xfId="25"/>
    <cellStyle name="20% - Énfasis5 5" xfId="26"/>
    <cellStyle name="20% - Énfasis5 6" xfId="27"/>
    <cellStyle name="20% - Énfasis6 2" xfId="28"/>
    <cellStyle name="20% - Énfasis6 3" xfId="29"/>
    <cellStyle name="20% - Énfasis6 4" xfId="30"/>
    <cellStyle name="20% - Énfasis6 5" xfId="31"/>
    <cellStyle name="20% - Énfasis6 6" xfId="32"/>
    <cellStyle name="3 indents" xfId="33"/>
    <cellStyle name="4 indents" xfId="34"/>
    <cellStyle name="40% - Énfasis1 2" xfId="35"/>
    <cellStyle name="40% - Énfasis1 3" xfId="36"/>
    <cellStyle name="40% - Énfasis1 4" xfId="37"/>
    <cellStyle name="40% - Énfasis1 5" xfId="38"/>
    <cellStyle name="40% - Énfasis1 6" xfId="39"/>
    <cellStyle name="40% - Énfasis2 2" xfId="40"/>
    <cellStyle name="40% - Énfasis2 3" xfId="41"/>
    <cellStyle name="40% - Énfasis2 4" xfId="42"/>
    <cellStyle name="40% - Énfasis2 5" xfId="43"/>
    <cellStyle name="40% - Énfasis2 6" xfId="44"/>
    <cellStyle name="40% - Énfasis3 2" xfId="45"/>
    <cellStyle name="40% - Énfasis3 3" xfId="46"/>
    <cellStyle name="40% - Énfasis3 4" xfId="47"/>
    <cellStyle name="40% - Énfasis3 5" xfId="48"/>
    <cellStyle name="40% - Énfasis3 6" xfId="49"/>
    <cellStyle name="40% - Énfasis4 2" xfId="50"/>
    <cellStyle name="40% - Énfasis4 3" xfId="51"/>
    <cellStyle name="40% - Énfasis4 4" xfId="52"/>
    <cellStyle name="40% - Énfasis4 5" xfId="53"/>
    <cellStyle name="40% - Énfasis4 6" xfId="54"/>
    <cellStyle name="40% - Énfasis5 2" xfId="55"/>
    <cellStyle name="40% - Énfasis5 3" xfId="56"/>
    <cellStyle name="40% - Énfasis5 4" xfId="57"/>
    <cellStyle name="40% - Énfasis5 5" xfId="58"/>
    <cellStyle name="40% - Énfasis5 6" xfId="59"/>
    <cellStyle name="40% - Énfasis6 2" xfId="60"/>
    <cellStyle name="40% - Énfasis6 3" xfId="61"/>
    <cellStyle name="40% - Énfasis6 4" xfId="62"/>
    <cellStyle name="40% - Énfasis6 5" xfId="63"/>
    <cellStyle name="40% - Énfasis6 6" xfId="64"/>
    <cellStyle name="5 indents" xfId="65"/>
    <cellStyle name="60% - Énfasis1 2" xfId="66"/>
    <cellStyle name="60% - Énfasis1 3" xfId="67"/>
    <cellStyle name="60% - Énfasis1 4" xfId="68"/>
    <cellStyle name="60% - Énfasis1 5" xfId="69"/>
    <cellStyle name="60% - Énfasis1 6" xfId="70"/>
    <cellStyle name="60% - Énfasis2 2" xfId="71"/>
    <cellStyle name="60% - Énfasis2 3" xfId="72"/>
    <cellStyle name="60% - Énfasis2 4" xfId="73"/>
    <cellStyle name="60% - Énfasis2 5" xfId="74"/>
    <cellStyle name="60% - Énfasis2 6" xfId="75"/>
    <cellStyle name="60% - Énfasis3 2" xfId="76"/>
    <cellStyle name="60% - Énfasis3 3" xfId="77"/>
    <cellStyle name="60% - Énfasis3 4" xfId="78"/>
    <cellStyle name="60% - Énfasis3 5" xfId="79"/>
    <cellStyle name="60% - Énfasis3 6" xfId="80"/>
    <cellStyle name="60% - Énfasis4 2" xfId="81"/>
    <cellStyle name="60% - Énfasis4 3" xfId="82"/>
    <cellStyle name="60% - Énfasis4 4" xfId="83"/>
    <cellStyle name="60% - Énfasis4 5" xfId="84"/>
    <cellStyle name="60% - Énfasis4 6" xfId="85"/>
    <cellStyle name="60% - Énfasis5 2" xfId="86"/>
    <cellStyle name="60% - Énfasis5 3" xfId="87"/>
    <cellStyle name="60% - Énfasis5 4" xfId="88"/>
    <cellStyle name="60% - Énfasis5 5" xfId="89"/>
    <cellStyle name="60% - Énfasis5 6" xfId="90"/>
    <cellStyle name="60% - Énfasis6 2" xfId="91"/>
    <cellStyle name="60% - Énfasis6 3" xfId="92"/>
    <cellStyle name="60% - Énfasis6 4" xfId="93"/>
    <cellStyle name="60% - Énfasis6 5" xfId="94"/>
    <cellStyle name="60% - Énfasis6 6" xfId="95"/>
    <cellStyle name="ANCLAS,REZONES Y SUS PARTES,DE FUNDICION,DE HIERRO O DE ACERO" xfId="96"/>
    <cellStyle name="ANCLAS,REZONES Y SUS PARTES,DE FUNDICION,DE HIERRO O DE ACERO 2" xfId="97"/>
    <cellStyle name="ANCLAS,REZONES Y SUS PARTES,DE FUNDICION,DE HIERRO O DE ACERO 3" xfId="98"/>
    <cellStyle name="ANCLAS,REZONES Y SUS PARTES,DE FUNDICION,DE HIERRO O DE ACERO 4" xfId="99"/>
    <cellStyle name="Buena 2" xfId="100"/>
    <cellStyle name="Buena 3" xfId="101"/>
    <cellStyle name="Buena 4" xfId="102"/>
    <cellStyle name="Buena 5" xfId="103"/>
    <cellStyle name="Buena 6" xfId="104"/>
    <cellStyle name="Cálculo 2" xfId="105"/>
    <cellStyle name="Cálculo 3" xfId="106"/>
    <cellStyle name="Cálculo 4" xfId="107"/>
    <cellStyle name="Cálculo 5" xfId="108"/>
    <cellStyle name="Cálculo 6" xfId="109"/>
    <cellStyle name="Celda de comprobación 2" xfId="110"/>
    <cellStyle name="Celda de comprobación 3" xfId="111"/>
    <cellStyle name="Celda de comprobación 4" xfId="112"/>
    <cellStyle name="Celda de comprobación 5" xfId="113"/>
    <cellStyle name="Celda de comprobación 6" xfId="114"/>
    <cellStyle name="Celda vinculada 2" xfId="115"/>
    <cellStyle name="Celda vinculada 3" xfId="116"/>
    <cellStyle name="Celda vinculada 4" xfId="117"/>
    <cellStyle name="Celda vinculada 5" xfId="118"/>
    <cellStyle name="Celda vinculada 6" xfId="119"/>
    <cellStyle name="Comma" xfId="120"/>
    <cellStyle name="Comma 2" xfId="121"/>
    <cellStyle name="Comma0" xfId="122"/>
    <cellStyle name="Encabezado 4 2" xfId="123"/>
    <cellStyle name="Encabezado 4 3" xfId="124"/>
    <cellStyle name="Encabezado 4 4" xfId="125"/>
    <cellStyle name="Encabezado 4 5" xfId="126"/>
    <cellStyle name="Encabezado 4 6" xfId="127"/>
    <cellStyle name="Énfasis1 - 20%" xfId="128"/>
    <cellStyle name="Énfasis1 - 40%" xfId="129"/>
    <cellStyle name="Énfasis1 - 60%" xfId="130"/>
    <cellStyle name="Énfasis1 2" xfId="131"/>
    <cellStyle name="Énfasis1 3" xfId="132"/>
    <cellStyle name="Énfasis1 4" xfId="133"/>
    <cellStyle name="Énfasis1 5" xfId="134"/>
    <cellStyle name="Énfasis1 6" xfId="135"/>
    <cellStyle name="Énfasis2 - 20%" xfId="136"/>
    <cellStyle name="Énfasis2 - 40%" xfId="137"/>
    <cellStyle name="Énfasis2 - 60%" xfId="138"/>
    <cellStyle name="Énfasis2 2" xfId="139"/>
    <cellStyle name="Énfasis2 3" xfId="140"/>
    <cellStyle name="Énfasis2 4" xfId="141"/>
    <cellStyle name="Énfasis2 5" xfId="142"/>
    <cellStyle name="Énfasis2 6" xfId="143"/>
    <cellStyle name="Énfasis3 - 20%" xfId="144"/>
    <cellStyle name="Énfasis3 - 40%" xfId="145"/>
    <cellStyle name="Énfasis3 - 60%" xfId="146"/>
    <cellStyle name="Énfasis3 2" xfId="147"/>
    <cellStyle name="Énfasis3 3" xfId="148"/>
    <cellStyle name="Énfasis3 4" xfId="149"/>
    <cellStyle name="Énfasis3 5" xfId="150"/>
    <cellStyle name="Énfasis3 6" xfId="151"/>
    <cellStyle name="Énfasis4 - 20%" xfId="152"/>
    <cellStyle name="Énfasis4 - 40%" xfId="153"/>
    <cellStyle name="Énfasis4 - 60%" xfId="154"/>
    <cellStyle name="Énfasis4 2" xfId="155"/>
    <cellStyle name="Énfasis4 3" xfId="156"/>
    <cellStyle name="Énfasis4 4" xfId="157"/>
    <cellStyle name="Énfasis4 5" xfId="158"/>
    <cellStyle name="Énfasis4 6" xfId="159"/>
    <cellStyle name="Énfasis5 - 20%" xfId="160"/>
    <cellStyle name="Énfasis5 - 40%" xfId="161"/>
    <cellStyle name="Énfasis5 - 60%" xfId="162"/>
    <cellStyle name="Énfasis5 2" xfId="163"/>
    <cellStyle name="Énfasis5 3" xfId="164"/>
    <cellStyle name="Énfasis5 4" xfId="165"/>
    <cellStyle name="Énfasis5 5" xfId="166"/>
    <cellStyle name="Énfasis5 6" xfId="167"/>
    <cellStyle name="Énfasis6 - 20%" xfId="168"/>
    <cellStyle name="Énfasis6 - 40%" xfId="169"/>
    <cellStyle name="Énfasis6 - 60%" xfId="170"/>
    <cellStyle name="Énfasis6 2" xfId="171"/>
    <cellStyle name="Énfasis6 3" xfId="172"/>
    <cellStyle name="Énfasis6 4" xfId="173"/>
    <cellStyle name="Énfasis6 5" xfId="174"/>
    <cellStyle name="Énfasis6 6" xfId="175"/>
    <cellStyle name="Entrada 2" xfId="176"/>
    <cellStyle name="Entrada 3" xfId="177"/>
    <cellStyle name="Entrada 4" xfId="178"/>
    <cellStyle name="Entrada 5" xfId="179"/>
    <cellStyle name="Entrada 6" xfId="180"/>
    <cellStyle name="Estilo 1" xfId="181"/>
    <cellStyle name="Euro" xfId="182"/>
    <cellStyle name="Euro 2" xfId="183"/>
    <cellStyle name="Euro 3" xfId="184"/>
    <cellStyle name="Hipervínculo" xfId="185" builtinId="8"/>
    <cellStyle name="Hipervínculo 2" xfId="186"/>
    <cellStyle name="Hipervínculo 3" xfId="187"/>
    <cellStyle name="Hipervínculo 3 2" xfId="188"/>
    <cellStyle name="Hipervínculo 4" xfId="189"/>
    <cellStyle name="imf-one decimal" xfId="190"/>
    <cellStyle name="imf-zero decimal" xfId="191"/>
    <cellStyle name="Incorrecto 2" xfId="192"/>
    <cellStyle name="Incorrecto 3" xfId="193"/>
    <cellStyle name="Incorrecto 4" xfId="194"/>
    <cellStyle name="Incorrecto 5" xfId="195"/>
    <cellStyle name="Incorrecto 6" xfId="196"/>
    <cellStyle name="Millares" xfId="197" builtinId="3"/>
    <cellStyle name="Millares [0] 2" xfId="198"/>
    <cellStyle name="Millares [0] 2 2" xfId="199"/>
    <cellStyle name="Millares [0] 2 2 2" xfId="200"/>
    <cellStyle name="Millares [0] 2 3" xfId="201"/>
    <cellStyle name="Millares 10" xfId="202"/>
    <cellStyle name="Millares 11" xfId="203"/>
    <cellStyle name="Millares 11 2" xfId="204"/>
    <cellStyle name="Millares 12" xfId="205"/>
    <cellStyle name="Millares 12 2" xfId="206"/>
    <cellStyle name="Millares 13" xfId="207"/>
    <cellStyle name="Millares 14" xfId="208"/>
    <cellStyle name="Millares 15" xfId="209"/>
    <cellStyle name="Millares 16" xfId="210"/>
    <cellStyle name="Millares 17" xfId="211"/>
    <cellStyle name="Millares 2" xfId="212"/>
    <cellStyle name="Millares 2 10" xfId="213"/>
    <cellStyle name="Millares 2 11" xfId="214"/>
    <cellStyle name="Millares 2 12" xfId="215"/>
    <cellStyle name="Millares 2 13" xfId="216"/>
    <cellStyle name="Millares 2 14" xfId="217"/>
    <cellStyle name="Millares 2 15" xfId="218"/>
    <cellStyle name="Millares 2 16" xfId="219"/>
    <cellStyle name="Millares 2 2" xfId="220"/>
    <cellStyle name="Millares 2 2 2" xfId="221"/>
    <cellStyle name="Millares 2 2 2 2" xfId="222"/>
    <cellStyle name="Millares 2 2 3" xfId="223"/>
    <cellStyle name="Millares 2 3" xfId="224"/>
    <cellStyle name="Millares 2 4" xfId="225"/>
    <cellStyle name="Millares 2 4 2" xfId="226"/>
    <cellStyle name="Millares 2 4 3" xfId="227"/>
    <cellStyle name="Millares 2 5" xfId="228"/>
    <cellStyle name="Millares 2 6" xfId="229"/>
    <cellStyle name="Millares 2 7" xfId="230"/>
    <cellStyle name="Millares 2 8" xfId="231"/>
    <cellStyle name="Millares 2 9" xfId="232"/>
    <cellStyle name="Millares 20" xfId="233"/>
    <cellStyle name="Millares 26" xfId="234"/>
    <cellStyle name="Millares 3" xfId="235"/>
    <cellStyle name="Millares 3 2" xfId="236"/>
    <cellStyle name="Millares 3 3" xfId="237"/>
    <cellStyle name="Millares 3 4" xfId="238"/>
    <cellStyle name="Millares 4" xfId="239"/>
    <cellStyle name="Millares 4 2" xfId="240"/>
    <cellStyle name="Millares 5" xfId="241"/>
    <cellStyle name="Millares 5 2" xfId="242"/>
    <cellStyle name="Millares 5 2 2" xfId="243"/>
    <cellStyle name="Millares 5 3" xfId="244"/>
    <cellStyle name="Millares 5 3 2" xfId="245"/>
    <cellStyle name="Millares 5 4" xfId="246"/>
    <cellStyle name="Millares 5 4 2" xfId="247"/>
    <cellStyle name="Millares 6" xfId="248"/>
    <cellStyle name="Millares 6 2" xfId="249"/>
    <cellStyle name="Millares 6 2 2" xfId="250"/>
    <cellStyle name="Millares 6 3" xfId="251"/>
    <cellStyle name="Millares 6 3 2" xfId="252"/>
    <cellStyle name="Millares 6 4" xfId="253"/>
    <cellStyle name="Millares 6 4 2" xfId="254"/>
    <cellStyle name="Millares 7" xfId="255"/>
    <cellStyle name="Millares 8" xfId="256"/>
    <cellStyle name="Millares 8 2" xfId="257"/>
    <cellStyle name="Millares 8 2 2" xfId="258"/>
    <cellStyle name="Millares 9" xfId="259"/>
    <cellStyle name="Moneda 2" xfId="260"/>
    <cellStyle name="Moneda 3" xfId="261"/>
    <cellStyle name="Neutral 2" xfId="262"/>
    <cellStyle name="Neutral 3" xfId="263"/>
    <cellStyle name="Neutral 4" xfId="264"/>
    <cellStyle name="Neutral 5" xfId="265"/>
    <cellStyle name="Neutral 6" xfId="266"/>
    <cellStyle name="Normal" xfId="0" builtinId="0"/>
    <cellStyle name="Normal 10" xfId="267"/>
    <cellStyle name="Normal 11" xfId="268"/>
    <cellStyle name="Normal 12" xfId="269"/>
    <cellStyle name="Normal 13" xfId="270"/>
    <cellStyle name="Normal 13 2" xfId="271"/>
    <cellStyle name="Normal 14" xfId="272"/>
    <cellStyle name="Normal 15" xfId="273"/>
    <cellStyle name="Normal 16" xfId="274"/>
    <cellStyle name="Normal 17" xfId="275"/>
    <cellStyle name="Normal 18" xfId="276"/>
    <cellStyle name="Normal 19" xfId="277"/>
    <cellStyle name="Normal 2" xfId="278"/>
    <cellStyle name="Normal 2 10" xfId="279"/>
    <cellStyle name="Normal 2 2" xfId="280"/>
    <cellStyle name="Normal 2 2 2" xfId="281"/>
    <cellStyle name="Normal 2 2 2 2" xfId="282"/>
    <cellStyle name="Normal 2 2 3" xfId="283"/>
    <cellStyle name="Normal 2 2 7" xfId="284"/>
    <cellStyle name="Normal 2 3" xfId="285"/>
    <cellStyle name="Normal 2 3 2" xfId="286"/>
    <cellStyle name="Normal 2 3 2 2" xfId="287"/>
    <cellStyle name="Normal 2 3 2 2 2" xfId="288"/>
    <cellStyle name="Normal 2 3 3" xfId="289"/>
    <cellStyle name="Normal 2 4" xfId="290"/>
    <cellStyle name="Normal 2 4 2" xfId="291"/>
    <cellStyle name="Normal 2 5" xfId="292"/>
    <cellStyle name="Normal 2 6" xfId="293"/>
    <cellStyle name="Normal 2 7" xfId="294"/>
    <cellStyle name="Normal 2 8" xfId="295"/>
    <cellStyle name="Normal 20" xfId="296"/>
    <cellStyle name="Normal 21" xfId="297"/>
    <cellStyle name="Normal 22" xfId="298"/>
    <cellStyle name="Normal 23" xfId="299"/>
    <cellStyle name="Normal 24" xfId="300"/>
    <cellStyle name="Normal 3" xfId="301"/>
    <cellStyle name="Normal 3 2" xfId="302"/>
    <cellStyle name="Normal 3 2 2" xfId="303"/>
    <cellStyle name="Normal 3 2 3" xfId="304"/>
    <cellStyle name="Normal 3 2 4" xfId="305"/>
    <cellStyle name="Normal 3 3" xfId="306"/>
    <cellStyle name="Normal 3 4" xfId="307"/>
    <cellStyle name="Normal 3 5" xfId="308"/>
    <cellStyle name="Normal 3 6" xfId="309"/>
    <cellStyle name="Normal 4" xfId="310"/>
    <cellStyle name="Normal 4 2" xfId="311"/>
    <cellStyle name="Normal 4 2 2" xfId="312"/>
    <cellStyle name="Normal 4 3" xfId="313"/>
    <cellStyle name="Normal 4 3 2" xfId="314"/>
    <cellStyle name="Normal 4 4" xfId="315"/>
    <cellStyle name="Normal 4 5" xfId="316"/>
    <cellStyle name="Normal 4 6" xfId="317"/>
    <cellStyle name="Normal 4 7" xfId="318"/>
    <cellStyle name="Normal 5" xfId="319"/>
    <cellStyle name="Normal 5 2" xfId="320"/>
    <cellStyle name="Normal 5 2 2" xfId="321"/>
    <cellStyle name="Normal 5 2 2 2" xfId="322"/>
    <cellStyle name="Normal 5 2 3" xfId="323"/>
    <cellStyle name="Normal 5 3" xfId="324"/>
    <cellStyle name="Normal 6" xfId="325"/>
    <cellStyle name="Normal 6 2" xfId="326"/>
    <cellStyle name="Normal 6 3" xfId="327"/>
    <cellStyle name="Normal 7" xfId="328"/>
    <cellStyle name="Normal 7 2" xfId="329"/>
    <cellStyle name="Normal 7 3" xfId="330"/>
    <cellStyle name="Normal 8" xfId="331"/>
    <cellStyle name="Normal 9" xfId="332"/>
    <cellStyle name="Normal_2008_1" xfId="333"/>
    <cellStyle name="Normal_Condicion de actividad" xfId="334"/>
    <cellStyle name="Normal_Hoja1" xfId="335"/>
    <cellStyle name="Normal_Hoja1 2" xfId="336"/>
    <cellStyle name="Normal_Hoja2" xfId="337"/>
    <cellStyle name="Normal_Hoja7" xfId="338"/>
    <cellStyle name="Normal_PUBLICACIÓN 2" xfId="339"/>
    <cellStyle name="Notas 2" xfId="340"/>
    <cellStyle name="Notas 3" xfId="341"/>
    <cellStyle name="Notas 4" xfId="342"/>
    <cellStyle name="Notas 5" xfId="343"/>
    <cellStyle name="Notas 6" xfId="344"/>
    <cellStyle name="percentage difference" xfId="345"/>
    <cellStyle name="percentage difference one decimal" xfId="346"/>
    <cellStyle name="percentage difference zero decimal" xfId="347"/>
    <cellStyle name="Porcentaje" xfId="348" builtinId="5"/>
    <cellStyle name="Porcentaje 2" xfId="349"/>
    <cellStyle name="Porcentaje 2 2" xfId="350"/>
    <cellStyle name="Porcentaje 3" xfId="351"/>
    <cellStyle name="Porcentaje 5" xfId="352"/>
    <cellStyle name="Porcentual 2" xfId="353"/>
    <cellStyle name="Porcentual 2 2" xfId="354"/>
    <cellStyle name="Porcentual 2 3" xfId="355"/>
    <cellStyle name="Porcentual 2 4" xfId="356"/>
    <cellStyle name="Porcentual 2 5" xfId="357"/>
    <cellStyle name="Porcentual 2 6" xfId="358"/>
    <cellStyle name="Porcentual 2 7" xfId="359"/>
    <cellStyle name="Porcentual 2 8" xfId="360"/>
    <cellStyle name="Porcentual 3" xfId="361"/>
    <cellStyle name="Porcentual 3 2" xfId="362"/>
    <cellStyle name="Porcentual 3 3" xfId="363"/>
    <cellStyle name="Porcentual 3 4" xfId="364"/>
    <cellStyle name="Porcentual 4" xfId="365"/>
    <cellStyle name="Porcentual 5" xfId="366"/>
    <cellStyle name="Porcentual 6" xfId="367"/>
    <cellStyle name="Porcentual 7" xfId="368"/>
    <cellStyle name="Salida 2" xfId="369"/>
    <cellStyle name="Salida 3" xfId="370"/>
    <cellStyle name="Salida 4" xfId="371"/>
    <cellStyle name="Salida 5" xfId="372"/>
    <cellStyle name="Salida 6" xfId="373"/>
    <cellStyle name="style1412024752564" xfId="374"/>
    <cellStyle name="style1412024752626" xfId="375"/>
    <cellStyle name="style1412024752673" xfId="376"/>
    <cellStyle name="style1412024752720" xfId="377"/>
    <cellStyle name="style1412024752751" xfId="378"/>
    <cellStyle name="style1412024752829" xfId="379"/>
    <cellStyle name="style1412024752923" xfId="380"/>
    <cellStyle name="style1412024752954" xfId="381"/>
    <cellStyle name="style1412024752985" xfId="382"/>
    <cellStyle name="style1412024753032" xfId="383"/>
    <cellStyle name="style1412024753094" xfId="384"/>
    <cellStyle name="style1412024753188" xfId="385"/>
    <cellStyle name="style1412024753219" xfId="386"/>
    <cellStyle name="style1412024753250" xfId="387"/>
    <cellStyle name="style1412024753313" xfId="388"/>
    <cellStyle name="style1412024753360" xfId="389"/>
    <cellStyle name="style1412024753391" xfId="390"/>
    <cellStyle name="style1412024753422" xfId="391"/>
    <cellStyle name="style1412024753484" xfId="392"/>
    <cellStyle name="style1412024753531" xfId="393"/>
    <cellStyle name="style1412024753547" xfId="394"/>
    <cellStyle name="style1412024755310" xfId="395"/>
    <cellStyle name="style1412024755341" xfId="396"/>
    <cellStyle name="style1412024755450" xfId="397"/>
    <cellStyle name="style1412024755481" xfId="398"/>
    <cellStyle name="style1412024755512" xfId="399"/>
    <cellStyle name="style1412271628268" xfId="400"/>
    <cellStyle name="style1412271628299" xfId="401"/>
    <cellStyle name="style1412271628362" xfId="402"/>
    <cellStyle name="style1412271628409" xfId="403"/>
    <cellStyle name="style1412271628502" xfId="404"/>
    <cellStyle name="style1412271628689" xfId="405"/>
    <cellStyle name="style1412271628783" xfId="406"/>
    <cellStyle name="style1412271628830" xfId="407"/>
    <cellStyle name="style1412271628845" xfId="408"/>
    <cellStyle name="style1412271628861" xfId="409"/>
    <cellStyle name="style1412271628892" xfId="410"/>
    <cellStyle name="style1412271628908" xfId="411"/>
    <cellStyle name="style1412271628939" xfId="412"/>
    <cellStyle name="style1412713427744" xfId="413"/>
    <cellStyle name="style1412713427775" xfId="414"/>
    <cellStyle name="style1412713427822" xfId="415"/>
    <cellStyle name="style1412713427853" xfId="416"/>
    <cellStyle name="style1412713427900" xfId="417"/>
    <cellStyle name="style1412713427931" xfId="418"/>
    <cellStyle name="style1412713427948" xfId="419"/>
    <cellStyle name="style1412713427989" xfId="420"/>
    <cellStyle name="style1412713428159" xfId="421"/>
    <cellStyle name="style1412713428209" xfId="422"/>
    <cellStyle name="style1412713428249" xfId="423"/>
    <cellStyle name="style1412713448288" xfId="424"/>
    <cellStyle name="style1412713448335" xfId="425"/>
    <cellStyle name="style1412713448366" xfId="426"/>
    <cellStyle name="style1412713448398" xfId="427"/>
    <cellStyle name="style1412713448429" xfId="428"/>
    <cellStyle name="style1412713448460" xfId="429"/>
    <cellStyle name="style1412713448585" xfId="430"/>
    <cellStyle name="style1412713448616" xfId="431"/>
    <cellStyle name="style1412713448647" xfId="432"/>
    <cellStyle name="style1412713483950" xfId="433"/>
    <cellStyle name="style1412713483966" xfId="434"/>
    <cellStyle name="style1412713483997" xfId="435"/>
    <cellStyle name="style1412713484028" xfId="436"/>
    <cellStyle name="style1412713484059" xfId="437"/>
    <cellStyle name="style1412713484091" xfId="438"/>
    <cellStyle name="style1412713484122" xfId="439"/>
    <cellStyle name="style1412713484153" xfId="440"/>
    <cellStyle name="style1412713484247" xfId="441"/>
    <cellStyle name="style1412713484293" xfId="442"/>
    <cellStyle name="style1412713484340" xfId="443"/>
    <cellStyle name="style1412713484371" xfId="444"/>
    <cellStyle name="style1412713498770" xfId="445"/>
    <cellStyle name="style1412713498802" xfId="446"/>
    <cellStyle name="style1412713498848" xfId="447"/>
    <cellStyle name="style1412713498911" xfId="448"/>
    <cellStyle name="style1412713498942" xfId="449"/>
    <cellStyle name="style1412713498989" xfId="450"/>
    <cellStyle name="style1412713499129" xfId="451"/>
    <cellStyle name="style1412713499160" xfId="452"/>
    <cellStyle name="style1412713499192" xfId="453"/>
    <cellStyle name="style1412713519612" xfId="454"/>
    <cellStyle name="style1412713519721" xfId="455"/>
    <cellStyle name="style1412713519784" xfId="456"/>
    <cellStyle name="style1412713519815" xfId="457"/>
    <cellStyle name="style1412713519862" xfId="458"/>
    <cellStyle name="style1412713519893" xfId="459"/>
    <cellStyle name="style1412713519924" xfId="460"/>
    <cellStyle name="style1412713519940" xfId="461"/>
    <cellStyle name="style1412713531999" xfId="462"/>
    <cellStyle name="style1412713532092" xfId="463"/>
    <cellStyle name="style1412713532123" xfId="464"/>
    <cellStyle name="style1412713532201" xfId="465"/>
    <cellStyle name="style1412713532248" xfId="466"/>
    <cellStyle name="style1412713532279" xfId="467"/>
    <cellStyle name="style1415110502098" xfId="468"/>
    <cellStyle name="style1415110502129" xfId="469"/>
    <cellStyle name="style1415110502270" xfId="470"/>
    <cellStyle name="style1415110502348" xfId="471"/>
    <cellStyle name="style1415110502394" xfId="472"/>
    <cellStyle name="style1415110502441" xfId="473"/>
    <cellStyle name="style1415110502519" xfId="474"/>
    <cellStyle name="style1415110503564" xfId="475"/>
    <cellStyle name="style1415110504968" xfId="476"/>
    <cellStyle name="style1415110505031" xfId="477"/>
    <cellStyle name="style1415111181507" xfId="478"/>
    <cellStyle name="style1415111181569" xfId="479"/>
    <cellStyle name="style1415111181647" xfId="480"/>
    <cellStyle name="style1415111181709" xfId="481"/>
    <cellStyle name="style1415111184127" xfId="482"/>
    <cellStyle name="style1415111184190" xfId="483"/>
    <cellStyle name="style1415760949615" xfId="484"/>
    <cellStyle name="style1415760949662" xfId="485"/>
    <cellStyle name="style1415761707729" xfId="486"/>
    <cellStyle name="style1415761707776" xfId="487"/>
    <cellStyle name="style1427328137440" xfId="488"/>
    <cellStyle name="style1427328137487" xfId="489"/>
    <cellStyle name="style1427328137549" xfId="490"/>
    <cellStyle name="style1427328137612" xfId="491"/>
    <cellStyle name="style1427328137674" xfId="492"/>
    <cellStyle name="style1427328137752" xfId="493"/>
    <cellStyle name="style1427328137986" xfId="494"/>
    <cellStyle name="style1427328138049" xfId="495"/>
    <cellStyle name="style1427328138111" xfId="496"/>
    <cellStyle name="style1427336245964" xfId="497"/>
    <cellStyle name="style1427336245995" xfId="498"/>
    <cellStyle name="style1427336246027" xfId="499"/>
    <cellStyle name="style1427336246058" xfId="500"/>
    <cellStyle name="style1427336246073" xfId="501"/>
    <cellStyle name="style1427336246120" xfId="502"/>
    <cellStyle name="style1427336246151" xfId="503"/>
    <cellStyle name="style1427336246183" xfId="504"/>
    <cellStyle name="style1427336246229" xfId="505"/>
    <cellStyle name="style1427336246261" xfId="506"/>
    <cellStyle name="style1427336246292" xfId="507"/>
    <cellStyle name="style1427336248694" xfId="508"/>
    <cellStyle name="style1427336248725" xfId="509"/>
    <cellStyle name="style1427336248757" xfId="510"/>
    <cellStyle name="style1427336248772" xfId="511"/>
    <cellStyle name="style1427336248803" xfId="512"/>
    <cellStyle name="style1427336248819" xfId="513"/>
    <cellStyle name="style1427336248866" xfId="514"/>
    <cellStyle name="style1427336248881" xfId="515"/>
    <cellStyle name="style1427336248913" xfId="516"/>
    <cellStyle name="style1427336248944" xfId="517"/>
    <cellStyle name="style1427336248959" xfId="518"/>
    <cellStyle name="style1427336250831" xfId="519"/>
    <cellStyle name="style1427336250863" xfId="520"/>
    <cellStyle name="style1427336250878" xfId="521"/>
    <cellStyle name="style1427336250909" xfId="522"/>
    <cellStyle name="style1427336250925" xfId="523"/>
    <cellStyle name="style1427336250956" xfId="524"/>
    <cellStyle name="style1427336250987" xfId="525"/>
    <cellStyle name="style1427336251003" xfId="526"/>
    <cellStyle name="style1427336251034" xfId="527"/>
    <cellStyle name="style1427336251050" xfId="528"/>
    <cellStyle name="style1427336251081" xfId="529"/>
    <cellStyle name="style1427336253546" xfId="530"/>
    <cellStyle name="style1427336253561" xfId="531"/>
    <cellStyle name="style1427336253593" xfId="532"/>
    <cellStyle name="style1427336253686" xfId="533"/>
    <cellStyle name="style1427336253702" xfId="534"/>
    <cellStyle name="style1427336253733" xfId="535"/>
    <cellStyle name="style1427336253827" xfId="536"/>
    <cellStyle name="style1427336253858" xfId="537"/>
    <cellStyle name="style1427336253873" xfId="538"/>
    <cellStyle name="style1427336256089" xfId="539"/>
    <cellStyle name="style1427336256104" xfId="540"/>
    <cellStyle name="style1427336256135" xfId="541"/>
    <cellStyle name="style1427336256167" xfId="542"/>
    <cellStyle name="style1427336256182" xfId="543"/>
    <cellStyle name="style1427336256213" xfId="544"/>
    <cellStyle name="style1427336256323" xfId="545"/>
    <cellStyle name="style1427336256338" xfId="546"/>
    <cellStyle name="style1427336256369" xfId="547"/>
    <cellStyle name="style1427336258195" xfId="548"/>
    <cellStyle name="style1427336258226" xfId="549"/>
    <cellStyle name="style1427336258257" xfId="550"/>
    <cellStyle name="style1427336258273" xfId="551"/>
    <cellStyle name="style1427336258304" xfId="552"/>
    <cellStyle name="style1427336258319" xfId="553"/>
    <cellStyle name="style1427336258366" xfId="554"/>
    <cellStyle name="style1427336258397" xfId="555"/>
    <cellStyle name="style1427336258413" xfId="556"/>
    <cellStyle name="style1427337758225" xfId="557"/>
    <cellStyle name="style1427337758272" xfId="558"/>
    <cellStyle name="style1427337758303" xfId="559"/>
    <cellStyle name="style1427337758334" xfId="560"/>
    <cellStyle name="style1427337758365" xfId="561"/>
    <cellStyle name="style1427337758412" xfId="562"/>
    <cellStyle name="style1427337758474" xfId="563"/>
    <cellStyle name="style1427337758521" xfId="564"/>
    <cellStyle name="style1427337758584" xfId="565"/>
    <cellStyle name="style1427337758630" xfId="566"/>
    <cellStyle name="style1427337758662" xfId="567"/>
    <cellStyle name="style1427337758708" xfId="568"/>
    <cellStyle name="style1427337761548" xfId="569"/>
    <cellStyle name="style1427337761594" xfId="570"/>
    <cellStyle name="style1427337761610" xfId="571"/>
    <cellStyle name="style1427337761641" xfId="572"/>
    <cellStyle name="style1427337761672" xfId="573"/>
    <cellStyle name="style1427337761704" xfId="574"/>
    <cellStyle name="style1427337761735" xfId="575"/>
    <cellStyle name="style1427337761766" xfId="576"/>
    <cellStyle name="style1427337761797" xfId="577"/>
    <cellStyle name="style1427337761828" xfId="578"/>
    <cellStyle name="style1427337761860" xfId="579"/>
    <cellStyle name="style1427337761875" xfId="580"/>
    <cellStyle name="style1427337763981" xfId="581"/>
    <cellStyle name="style1427337764012" xfId="582"/>
    <cellStyle name="style1427337764044" xfId="583"/>
    <cellStyle name="style1427337764075" xfId="584"/>
    <cellStyle name="style1427337764106" xfId="585"/>
    <cellStyle name="style1427337764122" xfId="586"/>
    <cellStyle name="style1427337764153" xfId="587"/>
    <cellStyle name="style1427337764184" xfId="588"/>
    <cellStyle name="style1427337764215" xfId="589"/>
    <cellStyle name="style1427337764246" xfId="590"/>
    <cellStyle name="style1427337764278" xfId="591"/>
    <cellStyle name="style1427337764324" xfId="592"/>
    <cellStyle name="style1427337766945" xfId="593"/>
    <cellStyle name="style1427337766976" xfId="594"/>
    <cellStyle name="style1427337767023" xfId="595"/>
    <cellStyle name="style1427337767054" xfId="596"/>
    <cellStyle name="style1427337767070" xfId="597"/>
    <cellStyle name="style1427337767117" xfId="598"/>
    <cellStyle name="style1427337767273" xfId="599"/>
    <cellStyle name="style1427337767304" xfId="600"/>
    <cellStyle name="style1427337767335" xfId="601"/>
    <cellStyle name="style1427337769800" xfId="602"/>
    <cellStyle name="style1427337769831" xfId="603"/>
    <cellStyle name="style1427337769878" xfId="604"/>
    <cellStyle name="style1427337769909" xfId="605"/>
    <cellStyle name="style1427337769940" xfId="606"/>
    <cellStyle name="style1427337769972" xfId="607"/>
    <cellStyle name="style1427337770018" xfId="608"/>
    <cellStyle name="style1427337770050" xfId="609"/>
    <cellStyle name="style1427337770081" xfId="610"/>
    <cellStyle name="style1427337772093" xfId="611"/>
    <cellStyle name="style1427337772124" xfId="612"/>
    <cellStyle name="style1427337772156" xfId="613"/>
    <cellStyle name="style1427337772187" xfId="614"/>
    <cellStyle name="style1427337772218" xfId="615"/>
    <cellStyle name="style1427337772249" xfId="616"/>
    <cellStyle name="style1427337772296" xfId="617"/>
    <cellStyle name="style1427337772374" xfId="618"/>
    <cellStyle name="style1427337772405" xfId="619"/>
    <cellStyle name="style1427337774355" xfId="620"/>
    <cellStyle name="style1427337774386" xfId="621"/>
    <cellStyle name="style1427337774418" xfId="622"/>
    <cellStyle name="style1427337774433" xfId="623"/>
    <cellStyle name="style1427337774464" xfId="624"/>
    <cellStyle name="style1427337774480" xfId="625"/>
    <cellStyle name="style1427337774511" xfId="626"/>
    <cellStyle name="style1427337774527" xfId="627"/>
    <cellStyle name="style1427337774558" xfId="628"/>
    <cellStyle name="style1427337774589" xfId="629"/>
    <cellStyle name="style1427337774620" xfId="630"/>
    <cellStyle name="style1427337774636" xfId="631"/>
    <cellStyle name="style1427337776243" xfId="632"/>
    <cellStyle name="style1427337776258" xfId="633"/>
    <cellStyle name="style1427337776290" xfId="634"/>
    <cellStyle name="style1427337776305" xfId="635"/>
    <cellStyle name="style1427337776336" xfId="636"/>
    <cellStyle name="style1427337776368" xfId="637"/>
    <cellStyle name="style1427337776383" xfId="638"/>
    <cellStyle name="style1427337776414" xfId="639"/>
    <cellStyle name="style1427337776430" xfId="640"/>
    <cellStyle name="style1427337776461" xfId="641"/>
    <cellStyle name="style1427337776492" xfId="642"/>
    <cellStyle name="style1427337776508" xfId="643"/>
    <cellStyle name="style1427337778286" xfId="644"/>
    <cellStyle name="style1427337778349" xfId="645"/>
    <cellStyle name="style1427337778380" xfId="646"/>
    <cellStyle name="style1427337778442" xfId="647"/>
    <cellStyle name="style1427337778739" xfId="648"/>
    <cellStyle name="style1427337778770" xfId="649"/>
    <cellStyle name="style1427337778786" xfId="650"/>
    <cellStyle name="style1427337778817" xfId="651"/>
    <cellStyle name="style1427420764389" xfId="652"/>
    <cellStyle name="style1427420764436" xfId="653"/>
    <cellStyle name="style1427420764467" xfId="654"/>
    <cellStyle name="style1427420764514" xfId="655"/>
    <cellStyle name="style1427420764763" xfId="656"/>
    <cellStyle name="style1427420764779" xfId="657"/>
    <cellStyle name="style1427420764810" xfId="658"/>
    <cellStyle name="style1427420764826" xfId="659"/>
    <cellStyle name="style1427420768773" xfId="660"/>
    <cellStyle name="style1427420768882" xfId="661"/>
    <cellStyle name="style1427430534719" xfId="662"/>
    <cellStyle name="style1427430534750" xfId="663"/>
    <cellStyle name="style1427430534828" xfId="664"/>
    <cellStyle name="style1427430534843" xfId="665"/>
    <cellStyle name="style1427430534921" xfId="666"/>
    <cellStyle name="style1427430534953" xfId="667"/>
    <cellStyle name="style1427430536450" xfId="668"/>
    <cellStyle name="style1427430536528" xfId="669"/>
    <cellStyle name="style1427430536559" xfId="670"/>
    <cellStyle name="style1427430536669" xfId="671"/>
    <cellStyle name="style1427430538400" xfId="672"/>
    <cellStyle name="style1427430540475" xfId="673"/>
    <cellStyle name="style1427430540522" xfId="674"/>
    <cellStyle name="style1427430540553" xfId="675"/>
    <cellStyle name="style1427430540631" xfId="676"/>
    <cellStyle name="style1427430540912" xfId="677"/>
    <cellStyle name="style1427430540943" xfId="678"/>
    <cellStyle name="style1427430540959" xfId="679"/>
    <cellStyle name="style1427430540974" xfId="680"/>
    <cellStyle name="style1427430542550" xfId="681"/>
    <cellStyle name="style1427430542877" xfId="682"/>
    <cellStyle name="style1427430542909" xfId="683"/>
    <cellStyle name="style1427430542924" xfId="684"/>
    <cellStyle name="style1427430542940" xfId="685"/>
    <cellStyle name="style1427430544375" xfId="686"/>
    <cellStyle name="style1427430544422" xfId="687"/>
    <cellStyle name="style1427430544484" xfId="688"/>
    <cellStyle name="style1436546144341" xfId="689"/>
    <cellStyle name="style1436546144450" xfId="690"/>
    <cellStyle name="style1436546145027" xfId="691"/>
    <cellStyle name="style1436546145089" xfId="692"/>
    <cellStyle name="style1436546145121" xfId="693"/>
    <cellStyle name="style1436546145136" xfId="694"/>
    <cellStyle name="style1436546145183" xfId="695"/>
    <cellStyle name="style1436546145214" xfId="696"/>
    <cellStyle name="style1436546157991" xfId="697"/>
    <cellStyle name="style1436546158022" xfId="698"/>
    <cellStyle name="style1436546158038" xfId="699"/>
    <cellStyle name="style1436546158100" xfId="700"/>
    <cellStyle name="style1436546158209" xfId="701"/>
    <cellStyle name="style1436546158240" xfId="702"/>
    <cellStyle name="style1436546158287" xfId="703"/>
    <cellStyle name="style1436546158318" xfId="704"/>
    <cellStyle name="style1436546158506" xfId="705"/>
    <cellStyle name="style1436546158552" xfId="706"/>
    <cellStyle name="style1436546158849" xfId="707"/>
    <cellStyle name="style1436546158911" xfId="708"/>
    <cellStyle name="style1436546158927" xfId="709"/>
    <cellStyle name="style1436546158942" xfId="710"/>
    <cellStyle name="style1436546158989" xfId="711"/>
    <cellStyle name="style1436546159036" xfId="712"/>
    <cellStyle name="style1436546172171" xfId="713"/>
    <cellStyle name="style1436546172202" xfId="714"/>
    <cellStyle name="style1436546172234" xfId="715"/>
    <cellStyle name="style1436546172280" xfId="716"/>
    <cellStyle name="style1436546172312" xfId="717"/>
    <cellStyle name="style1436546172343" xfId="718"/>
    <cellStyle name="style1436546172390" xfId="719"/>
    <cellStyle name="style1436546172436" xfId="720"/>
    <cellStyle name="style1436546172608" xfId="721"/>
    <cellStyle name="style1436546172717" xfId="722"/>
    <cellStyle name="style1436546172936" xfId="723"/>
    <cellStyle name="style1436546172998" xfId="724"/>
    <cellStyle name="style1436546173014" xfId="725"/>
    <cellStyle name="style1436546173045" xfId="726"/>
    <cellStyle name="style1436546173076" xfId="727"/>
    <cellStyle name="style1436546173123" xfId="728"/>
    <cellStyle name="style1436555828191" xfId="729"/>
    <cellStyle name="style1436555828206" xfId="730"/>
    <cellStyle name="style1436555828237" xfId="731"/>
    <cellStyle name="style1436555828253" xfId="732"/>
    <cellStyle name="style1436555828284" xfId="733"/>
    <cellStyle name="style1436555828300" xfId="734"/>
    <cellStyle name="style1436555828331" xfId="735"/>
    <cellStyle name="style1436555828347" xfId="736"/>
    <cellStyle name="style1436555828378" xfId="737"/>
    <cellStyle name="style1436555828393" xfId="738"/>
    <cellStyle name="style1436555828425" xfId="739"/>
    <cellStyle name="style1436555828440" xfId="740"/>
    <cellStyle name="style1436555830172" xfId="741"/>
    <cellStyle name="style1436555830203" xfId="742"/>
    <cellStyle name="style1436555830234" xfId="743"/>
    <cellStyle name="style1436555830250" xfId="744"/>
    <cellStyle name="style1436555830281" xfId="745"/>
    <cellStyle name="style1436555830297" xfId="746"/>
    <cellStyle name="style1436555830328" xfId="747"/>
    <cellStyle name="style1436555830343" xfId="748"/>
    <cellStyle name="style1436555830375" xfId="749"/>
    <cellStyle name="style1436555830390" xfId="750"/>
    <cellStyle name="style1436555830421" xfId="751"/>
    <cellStyle name="style1436555830437" xfId="752"/>
    <cellStyle name="style1436629135424" xfId="753"/>
    <cellStyle name="style1436630971510" xfId="754"/>
    <cellStyle name="style1436630977900" xfId="755"/>
    <cellStyle name="style1471894554562" xfId="756"/>
    <cellStyle name="style1471894554640" xfId="757"/>
    <cellStyle name="style1471894555826" xfId="758"/>
    <cellStyle name="style1473188574835" xfId="759"/>
    <cellStyle name="style1473188577207" xfId="760"/>
    <cellStyle name="style1473188577347" xfId="761"/>
    <cellStyle name="style1473188577487" xfId="762"/>
    <cellStyle name="style1473188577565" xfId="763"/>
    <cellStyle name="style1473188577628" xfId="764"/>
    <cellStyle name="style1473188577706" xfId="765"/>
    <cellStyle name="style1473188577846" xfId="766"/>
    <cellStyle name="style1473188577940" xfId="767"/>
    <cellStyle name="style1473188578018" xfId="768"/>
    <cellStyle name="style1473188578189" xfId="769"/>
    <cellStyle name="style1473188578408" xfId="770"/>
    <cellStyle name="style1473188578533" xfId="771"/>
    <cellStyle name="style1473188578595" xfId="772"/>
    <cellStyle name="style1473188578689" xfId="773"/>
    <cellStyle name="style1473188578751" xfId="774"/>
    <cellStyle name="style1473188578829" xfId="775"/>
    <cellStyle name="style1473188578907" xfId="776"/>
    <cellStyle name="style1473188578985" xfId="777"/>
    <cellStyle name="style1473188579079" xfId="778"/>
    <cellStyle name="style1473188579500" xfId="779"/>
    <cellStyle name="style1473188579562" xfId="780"/>
    <cellStyle name="style1473188579640" xfId="781"/>
    <cellStyle name="style1473188579718" xfId="782"/>
    <cellStyle name="style1473188583197" xfId="783"/>
    <cellStyle name="style1473188587331" xfId="784"/>
    <cellStyle name="style1473275447439" xfId="785"/>
    <cellStyle name="style1473275447673" xfId="786"/>
    <cellStyle name="style1473275447875" xfId="787"/>
    <cellStyle name="style1473275447969" xfId="788"/>
    <cellStyle name="style1473275448063" xfId="789"/>
    <cellStyle name="style1473275448156" xfId="790"/>
    <cellStyle name="style1473275448281" xfId="791"/>
    <cellStyle name="style1473275448437" xfId="792"/>
    <cellStyle name="style1473275448531" xfId="793"/>
    <cellStyle name="style1473275448733" xfId="794"/>
    <cellStyle name="style1473275449092" xfId="795"/>
    <cellStyle name="style1473275449295" xfId="796"/>
    <cellStyle name="style1473275449373" xfId="797"/>
    <cellStyle name="style1473275449467" xfId="798"/>
    <cellStyle name="style1473275449545" xfId="799"/>
    <cellStyle name="style1473275449623" xfId="800"/>
    <cellStyle name="style1473275449701" xfId="801"/>
    <cellStyle name="style1473275449763" xfId="802"/>
    <cellStyle name="style1473275449888" xfId="803"/>
    <cellStyle name="style1473275450340" xfId="804"/>
    <cellStyle name="style1473275450434" xfId="805"/>
    <cellStyle name="style1473275450512" xfId="806"/>
    <cellStyle name="style1473275450590" xfId="807"/>
    <cellStyle name="style1473275450668" xfId="808"/>
    <cellStyle name="style1473280364786" xfId="809"/>
    <cellStyle name="style1473280370746" xfId="810"/>
    <cellStyle name="style1473280405847" xfId="811"/>
    <cellStyle name="style1473280405910" xfId="812"/>
    <cellStyle name="style1473280405972" xfId="813"/>
    <cellStyle name="style1473280406050" xfId="814"/>
    <cellStyle name="style1473280406113" xfId="815"/>
    <cellStyle name="style1473280406191" xfId="816"/>
    <cellStyle name="style1473280406409" xfId="817"/>
    <cellStyle name="style1473280406471" xfId="818"/>
    <cellStyle name="style1473280406534" xfId="819"/>
    <cellStyle name="style1473280406612" xfId="820"/>
    <cellStyle name="style1473280410481" xfId="821"/>
    <cellStyle name="style1473280415691" xfId="822"/>
    <cellStyle name="style1473280419857" xfId="823"/>
    <cellStyle name="style1473280438546" xfId="824"/>
    <cellStyle name="style1473280446097" xfId="825"/>
    <cellStyle name="style1473280450684" xfId="826"/>
    <cellStyle name="style1473280458937" xfId="827"/>
    <cellStyle name="style1473280468125" xfId="828"/>
    <cellStyle name="style1473286948465" xfId="829"/>
    <cellStyle name="style1474051410076" xfId="830"/>
    <cellStyle name="style1474051413212" xfId="831"/>
    <cellStyle name="style1474051417346" xfId="832"/>
    <cellStyle name="style1474051422743" xfId="833"/>
    <cellStyle name="style1474051428703" xfId="834"/>
    <cellStyle name="style1474051440153" xfId="835"/>
    <cellStyle name="style1474051457609" xfId="836"/>
    <cellStyle name="style1474051470090" xfId="837"/>
    <cellStyle name="style1474051470230" xfId="838"/>
    <cellStyle name="style1474051470292" xfId="839"/>
    <cellStyle name="style1474051470370" xfId="840"/>
    <cellStyle name="style1474051470433" xfId="841"/>
    <cellStyle name="style1474051470573" xfId="842"/>
    <cellStyle name="style1474051470636" xfId="843"/>
    <cellStyle name="style1474051470870" xfId="844"/>
    <cellStyle name="style1474051470948" xfId="845"/>
    <cellStyle name="style1474051471010" xfId="846"/>
    <cellStyle name="style1474051471072" xfId="847"/>
    <cellStyle name="style1474051471150" xfId="848"/>
    <cellStyle name="style1474051471213" xfId="849"/>
    <cellStyle name="style1474051471275" xfId="850"/>
    <cellStyle name="style1474051471509" xfId="851"/>
    <cellStyle name="style1474051471572" xfId="852"/>
    <cellStyle name="style1474051471634" xfId="853"/>
    <cellStyle name="style1474051477983" xfId="854"/>
    <cellStyle name="style1474051478358" xfId="855"/>
    <cellStyle name="style1474051478560" xfId="856"/>
    <cellStyle name="style1474051478623" xfId="857"/>
    <cellStyle name="style1474051478701" xfId="858"/>
    <cellStyle name="style1474051478950" xfId="859"/>
    <cellStyle name="style1474051479028" xfId="860"/>
    <cellStyle name="style1474051479091" xfId="861"/>
    <cellStyle name="style1474051479153" xfId="862"/>
    <cellStyle name="style1474051479325" xfId="863"/>
    <cellStyle name="style1474051479450" xfId="864"/>
    <cellStyle name="style1474051479684" xfId="865"/>
    <cellStyle name="style1474051479746" xfId="866"/>
    <cellStyle name="style1474051479808" xfId="867"/>
    <cellStyle name="style1474051479871" xfId="868"/>
    <cellStyle name="style1474051479949" xfId="869"/>
    <cellStyle name="style1474051480011" xfId="870"/>
    <cellStyle name="style1474051480074" xfId="871"/>
    <cellStyle name="style1474051480230" xfId="872"/>
    <cellStyle name="style1474051480308" xfId="873"/>
    <cellStyle name="style1474051480370" xfId="874"/>
    <cellStyle name="style1474051582020" xfId="875"/>
    <cellStyle name="style1524601147101" xfId="876"/>
    <cellStyle name="style1524601147163" xfId="877"/>
    <cellStyle name="style1524601147241" xfId="878"/>
    <cellStyle name="style1526586175578" xfId="879"/>
    <cellStyle name="style1526586175609" xfId="880"/>
    <cellStyle name="style1526586175625" xfId="881"/>
    <cellStyle name="style1526658029351" xfId="882"/>
    <cellStyle name="style1526658029383" xfId="883"/>
    <cellStyle name="style1526658029617" xfId="884"/>
    <cellStyle name="style1526658030194" xfId="885"/>
    <cellStyle name="style1526658030225" xfId="886"/>
    <cellStyle name="style1526658030241" xfId="887"/>
    <cellStyle name="style1526664045102" xfId="888"/>
    <cellStyle name="style1526664045289" xfId="889"/>
    <cellStyle name="style1526664045304" xfId="890"/>
    <cellStyle name="style1526664045336" xfId="891"/>
    <cellStyle name="style1585084380789" xfId="892"/>
    <cellStyle name="style1585084380938" xfId="893"/>
    <cellStyle name="style1585084380977" xfId="894"/>
    <cellStyle name="style1585084381017" xfId="895"/>
    <cellStyle name="style1585084381085" xfId="896"/>
    <cellStyle name="style1585084381123" xfId="897"/>
    <cellStyle name="style1585084381147" xfId="898"/>
    <cellStyle name="style1585084381179" xfId="899"/>
    <cellStyle name="style1585084381211" xfId="900"/>
    <cellStyle name="style1585084381241" xfId="901"/>
    <cellStyle name="style1585084381271" xfId="902"/>
    <cellStyle name="style1585084381301" xfId="903"/>
    <cellStyle name="style1585084381337" xfId="904"/>
    <cellStyle name="style1585084381371" xfId="905"/>
    <cellStyle name="style1585084381442" xfId="906"/>
    <cellStyle name="style1585084381587" xfId="907"/>
    <cellStyle name="style1585084381652" xfId="908"/>
    <cellStyle name="style1585084381749" xfId="909"/>
    <cellStyle name="style1585084381854" xfId="910"/>
    <cellStyle name="style1585084381882" xfId="911"/>
    <cellStyle name="style1585084381907" xfId="912"/>
    <cellStyle name="style1585084381935" xfId="913"/>
    <cellStyle name="style1585084381963" xfId="914"/>
    <cellStyle name="style1585084382005" xfId="915"/>
    <cellStyle name="style1585084382042" xfId="916"/>
    <cellStyle name="style1585084382160" xfId="917"/>
    <cellStyle name="style1585084382187" xfId="918"/>
    <cellStyle name="style1585084382324" xfId="919"/>
    <cellStyle name="style1585084382359" xfId="920"/>
    <cellStyle name="style1585084382387" xfId="921"/>
    <cellStyle name="style1585084382430" xfId="922"/>
    <cellStyle name="style1585084382505" xfId="923"/>
    <cellStyle name="style1585084382539" xfId="924"/>
    <cellStyle name="style1585084382566" xfId="925"/>
    <cellStyle name="style1585084382593" xfId="926"/>
    <cellStyle name="style1585084382617" xfId="927"/>
    <cellStyle name="style1585084382679" xfId="928"/>
    <cellStyle name="style1585084386619" xfId="929"/>
    <cellStyle name="style1585084391413" xfId="930"/>
    <cellStyle name="style1585084399688" xfId="931"/>
    <cellStyle name="style1585084399722" xfId="932"/>
    <cellStyle name="style1585084399747" xfId="933"/>
    <cellStyle name="style1585084399796" xfId="934"/>
    <cellStyle name="Texto de advertencia 2" xfId="935"/>
    <cellStyle name="Texto de advertencia 3" xfId="936"/>
    <cellStyle name="Texto de advertencia 4" xfId="937"/>
    <cellStyle name="Texto de advertencia 5" xfId="938"/>
    <cellStyle name="Texto de advertencia 6" xfId="939"/>
    <cellStyle name="Texto explicativo 2" xfId="940"/>
    <cellStyle name="Texto explicativo 3" xfId="941"/>
    <cellStyle name="Texto explicativo 4" xfId="942"/>
    <cellStyle name="Texto explicativo 5" xfId="943"/>
    <cellStyle name="Texto explicativo 6" xfId="944"/>
    <cellStyle name="Título 1 2" xfId="945"/>
    <cellStyle name="Título 1 3" xfId="946"/>
    <cellStyle name="Título 1 4" xfId="947"/>
    <cellStyle name="Título 1 5" xfId="948"/>
    <cellStyle name="Título 1 6" xfId="949"/>
    <cellStyle name="Título 2 2" xfId="950"/>
    <cellStyle name="Título 2 3" xfId="951"/>
    <cellStyle name="Título 2 4" xfId="952"/>
    <cellStyle name="Título 2 5" xfId="953"/>
    <cellStyle name="Título 2 6" xfId="954"/>
    <cellStyle name="Título 3 2" xfId="955"/>
    <cellStyle name="Título 3 3" xfId="956"/>
    <cellStyle name="Título 3 4" xfId="957"/>
    <cellStyle name="Título 3 5" xfId="958"/>
    <cellStyle name="Título 3 6" xfId="959"/>
    <cellStyle name="Título 4" xfId="960"/>
    <cellStyle name="Título 5" xfId="961"/>
    <cellStyle name="Título 6" xfId="962"/>
    <cellStyle name="Título 7" xfId="963"/>
    <cellStyle name="Título 8" xfId="964"/>
    <cellStyle name="Total 2" xfId="965"/>
    <cellStyle name="Total 3" xfId="966"/>
    <cellStyle name="Total 4" xfId="967"/>
    <cellStyle name="Total 5" xfId="968"/>
    <cellStyle name="Total 6" xfId="969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</dxfs>
  <tableStyles count="1" defaultTableStyle="TableStyleMedium9" defaultPivotStyle="PivotStyleLight16">
    <tableStyle name="Estilo de tabla 1" pivot="0" count="2">
      <tableStyleElement type="firstRowStripe" dxfId="3"/>
      <tableStyleElement type="secondRowStripe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10205"/>
      <rgbColor rgb="00152935"/>
      <rgbColor rgb="00264A60"/>
      <rgbColor rgb="00E0E0E0"/>
    </indexedColors>
    <mruColors>
      <color rgb="FF646482"/>
      <color rgb="FFFF7878"/>
      <color rgb="FFCC3100"/>
      <color rgb="FFFFBEAA"/>
      <color rgb="FF31859C"/>
      <color rgb="FF4BACC6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'1.1 Poblac por grupos de edad'!$C$19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chemeClr val="accent5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'1.1 Poblac por grupos de edad'!$B$20:$B$26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'1.1 Poblac por grupos de edad'!$C$20:$C$26</c:f>
              <c:numCache>
                <c:formatCode>0.0%</c:formatCode>
                <c:ptCount val="7"/>
                <c:pt idx="0">
                  <c:v>1.9242607034390284E-2</c:v>
                </c:pt>
                <c:pt idx="1">
                  <c:v>7.706594500391574E-2</c:v>
                </c:pt>
                <c:pt idx="2">
                  <c:v>9.7223077649064654E-2</c:v>
                </c:pt>
                <c:pt idx="3">
                  <c:v>0.19304937766606187</c:v>
                </c:pt>
                <c:pt idx="4">
                  <c:v>0.42374014220970019</c:v>
                </c:pt>
                <c:pt idx="5">
                  <c:v>0.11916235692820035</c:v>
                </c:pt>
                <c:pt idx="6">
                  <c:v>7.0516493508666928E-2</c:v>
                </c:pt>
              </c:numCache>
            </c:numRef>
          </c:val>
        </c:ser>
        <c:ser>
          <c:idx val="1"/>
          <c:order val="1"/>
          <c:tx>
            <c:strRef>
              <c:f>'1.1 Poblac por grupos de edad'!$D$19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>
                  <a:lumMod val="75000"/>
                </a:schemeClr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'1.1 Poblac por grupos de edad'!$B$20:$B$26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'1.1 Poblac por grupos de edad'!$D$20:$D$26</c:f>
              <c:numCache>
                <c:formatCode>0.0%</c:formatCode>
                <c:ptCount val="7"/>
                <c:pt idx="0">
                  <c:v>1.8015859067779069E-2</c:v>
                </c:pt>
                <c:pt idx="1">
                  <c:v>7.2176399901510882E-2</c:v>
                </c:pt>
                <c:pt idx="2">
                  <c:v>9.1132433073788335E-2</c:v>
                </c:pt>
                <c:pt idx="3">
                  <c:v>0.18091666250347924</c:v>
                </c:pt>
                <c:pt idx="4">
                  <c:v>0.42607896436549453</c:v>
                </c:pt>
                <c:pt idx="5">
                  <c:v>0.12922225265313989</c:v>
                </c:pt>
                <c:pt idx="6">
                  <c:v>8.245742843480805E-2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-732067440"/>
        <c:axId val="-732066896"/>
      </c:barChart>
      <c:catAx>
        <c:axId val="-7320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66699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32066896"/>
        <c:crosses val="autoZero"/>
        <c:auto val="1"/>
        <c:lblAlgn val="ctr"/>
        <c:lblOffset val="100"/>
        <c:noMultiLvlLbl val="0"/>
      </c:catAx>
      <c:valAx>
        <c:axId val="-732066896"/>
        <c:scaling>
          <c:orientation val="minMax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-73206744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43207799025121857"/>
          <c:y val="0.94062216654736341"/>
          <c:w val="0.20627776073445364"/>
          <c:h val="4.9218961266205397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666699"/>
              </a:solidFill>
              <a:latin typeface="Century Gothic"/>
              <a:ea typeface="Century Gothic"/>
              <a:cs typeface="Century Gothic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519055108487429E-2"/>
          <c:y val="5.3974528351741326E-3"/>
          <c:w val="0.96110928727649547"/>
          <c:h val="0.8779766422026216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'2.4 Evol pobreza'!$B$30</c:f>
              <c:strCache>
                <c:ptCount val="1"/>
                <c:pt idx="0">
                  <c:v>Mensual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'2.4 Evol pobreza'!$C$29:$Q$29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'2.4 Evol pobreza'!$C$30:$Q$30</c:f>
              <c:numCache>
                <c:formatCode>#,##0.00</c:formatCode>
                <c:ptCount val="15"/>
                <c:pt idx="0">
                  <c:v>58.83</c:v>
                </c:pt>
                <c:pt idx="1">
                  <c:v>64.2</c:v>
                </c:pt>
                <c:pt idx="2">
                  <c:v>66.78</c:v>
                </c:pt>
                <c:pt idx="3">
                  <c:v>69.05</c:v>
                </c:pt>
                <c:pt idx="4">
                  <c:v>72.87</c:v>
                </c:pt>
                <c:pt idx="5">
                  <c:v>76.34</c:v>
                </c:pt>
                <c:pt idx="6">
                  <c:v>78.099999999999994</c:v>
                </c:pt>
                <c:pt idx="7">
                  <c:v>81.040000000000006</c:v>
                </c:pt>
                <c:pt idx="8">
                  <c:v>83.79</c:v>
                </c:pt>
                <c:pt idx="9">
                  <c:v>84.68</c:v>
                </c:pt>
                <c:pt idx="10">
                  <c:v>84.49</c:v>
                </c:pt>
                <c:pt idx="11">
                  <c:v>84.79</c:v>
                </c:pt>
                <c:pt idx="12">
                  <c:v>84.82</c:v>
                </c:pt>
                <c:pt idx="13">
                  <c:v>84.05</c:v>
                </c:pt>
                <c:pt idx="14">
                  <c:v>85.6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732074512"/>
        <c:axId val="-732072880"/>
      </c:barChart>
      <c:catAx>
        <c:axId val="-73207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32072880"/>
        <c:crosses val="autoZero"/>
        <c:auto val="1"/>
        <c:lblAlgn val="ctr"/>
        <c:lblOffset val="100"/>
        <c:noMultiLvlLbl val="0"/>
      </c:catAx>
      <c:valAx>
        <c:axId val="-732072880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32074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55118110236220452" l="0.51181102362204722" r="0.51181102362204722" t="0.55118110236220452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 Serv básicos'!$E$47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CDB7FF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'2.5 Serv básicos'!$B$48:$B$52</c:f>
              <c:strCache>
                <c:ptCount val="5"/>
                <c:pt idx="0">
                  <c:v>Excusado y alcantarillado</c:v>
                </c:pt>
                <c:pt idx="1">
                  <c:v>Excusado y pozo séptico</c:v>
                </c:pt>
                <c:pt idx="2">
                  <c:v>Excusado y pozo ciego</c:v>
                </c:pt>
                <c:pt idx="3">
                  <c:v>Letrina</c:v>
                </c:pt>
                <c:pt idx="4">
                  <c:v>No tiene</c:v>
                </c:pt>
              </c:strCache>
            </c:strRef>
          </c:cat>
          <c:val>
            <c:numRef>
              <c:f>'2.5 Serv básicos'!$E$48:$E$52</c:f>
              <c:numCache>
                <c:formatCode>0.00%</c:formatCode>
                <c:ptCount val="5"/>
                <c:pt idx="0">
                  <c:v>0.63973729142853153</c:v>
                </c:pt>
                <c:pt idx="1">
                  <c:v>0.26444805916972003</c:v>
                </c:pt>
                <c:pt idx="2">
                  <c:v>3.5251562366132368E-2</c:v>
                </c:pt>
                <c:pt idx="3">
                  <c:v>1.6314804370815825E-2</c:v>
                </c:pt>
                <c:pt idx="4">
                  <c:v>4.4248282664800263E-2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732071792"/>
        <c:axId val="-727507440"/>
      </c:barChart>
      <c:catAx>
        <c:axId val="-73207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7440"/>
        <c:crosses val="autoZero"/>
        <c:auto val="1"/>
        <c:lblAlgn val="ctr"/>
        <c:lblOffset val="100"/>
        <c:noMultiLvlLbl val="0"/>
      </c:catAx>
      <c:valAx>
        <c:axId val="-72750744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320717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 Serv básicos'!$D$132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CDB7FF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'2.5 Serv básicos'!$B$133:$B$137</c:f>
              <c:strCache>
                <c:ptCount val="5"/>
                <c:pt idx="0">
                  <c:v>Servicio municipal</c:v>
                </c:pt>
                <c:pt idx="1">
                  <c:v>La queman, entierran</c:v>
                </c:pt>
                <c:pt idx="2">
                  <c:v>Botan a la calle, quebrada, río</c:v>
                </c:pt>
                <c:pt idx="3">
                  <c:v>Contratan el servicio</c:v>
                </c:pt>
                <c:pt idx="4">
                  <c:v>Otra, cuál</c:v>
                </c:pt>
              </c:strCache>
            </c:strRef>
          </c:cat>
          <c:val>
            <c:numRef>
              <c:f>'2.5 Serv básicos'!$D$133:$D$137</c:f>
              <c:numCache>
                <c:formatCode>0.00%</c:formatCode>
                <c:ptCount val="5"/>
                <c:pt idx="0">
                  <c:v>0.88578654289810621</c:v>
                </c:pt>
                <c:pt idx="1">
                  <c:v>0.10520621851421658</c:v>
                </c:pt>
                <c:pt idx="2">
                  <c:v>4.3356216101434752E-3</c:v>
                </c:pt>
                <c:pt idx="3">
                  <c:v>4.6184295565397876E-3</c:v>
                </c:pt>
                <c:pt idx="4">
                  <c:v>5.3187420993834829E-5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727508528"/>
        <c:axId val="-727500912"/>
      </c:barChart>
      <c:catAx>
        <c:axId val="-72750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0912"/>
        <c:crosses val="autoZero"/>
        <c:auto val="1"/>
        <c:lblAlgn val="ctr"/>
        <c:lblOffset val="100"/>
        <c:noMultiLvlLbl val="0"/>
      </c:catAx>
      <c:valAx>
        <c:axId val="-727500912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75085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 Serv básicos'!$D$111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CDB7FF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'2.5 Serv básicos'!$B$112:$B$115</c:f>
              <c:strCache>
                <c:ptCount val="4"/>
                <c:pt idx="0">
                  <c:v>Empresa eléctrica pública</c:v>
                </c:pt>
                <c:pt idx="1">
                  <c:v>Planta eléctrica privada</c:v>
                </c:pt>
                <c:pt idx="2">
                  <c:v>Vela, candil, mechero, gas</c:v>
                </c:pt>
                <c:pt idx="3">
                  <c:v>Ninguno</c:v>
                </c:pt>
              </c:strCache>
            </c:strRef>
          </c:cat>
          <c:val>
            <c:numRef>
              <c:f>'2.5 Serv básicos'!$D$112:$D$115</c:f>
              <c:numCache>
                <c:formatCode>0.00%</c:formatCode>
                <c:ptCount val="4"/>
                <c:pt idx="0">
                  <c:v>0.98187227575875602</c:v>
                </c:pt>
                <c:pt idx="1">
                  <c:v>3.7256993720376067E-3</c:v>
                </c:pt>
                <c:pt idx="2">
                  <c:v>1.2281031333848492E-2</c:v>
                </c:pt>
                <c:pt idx="3">
                  <c:v>2.1209935353578733E-3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3"/>
        <c:axId val="-727506896"/>
        <c:axId val="-727506352"/>
      </c:barChart>
      <c:catAx>
        <c:axId val="-72750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6352"/>
        <c:crosses val="autoZero"/>
        <c:auto val="1"/>
        <c:lblAlgn val="ctr"/>
        <c:lblOffset val="100"/>
        <c:noMultiLvlLbl val="0"/>
      </c:catAx>
      <c:valAx>
        <c:axId val="-727506352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750689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 Serv básicos'!$D$90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CDB7FF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'2.5 Serv básicos'!$B$91:$B$92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'2.5 Serv básicos'!$D$91:$D$92</c:f>
              <c:numCache>
                <c:formatCode>0.00%</c:formatCode>
                <c:ptCount val="2"/>
                <c:pt idx="0">
                  <c:v>0.91527743438950349</c:v>
                </c:pt>
                <c:pt idx="1">
                  <c:v>8.4722565610496542E-2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4"/>
        <c:axId val="-727496560"/>
        <c:axId val="-727504720"/>
      </c:barChart>
      <c:catAx>
        <c:axId val="-72749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4720"/>
        <c:crosses val="autoZero"/>
        <c:auto val="1"/>
        <c:lblAlgn val="ctr"/>
        <c:lblOffset val="100"/>
        <c:noMultiLvlLbl val="0"/>
      </c:catAx>
      <c:valAx>
        <c:axId val="-727504720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74965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'2.5 Serv básicos'!$E$70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'2.5 Serv básicos'!$B$71:$B$77</c:f>
              <c:strCache>
                <c:ptCount val="7"/>
                <c:pt idx="0">
                  <c:v>Red pública</c:v>
                </c:pt>
                <c:pt idx="1">
                  <c:v>Pozo</c:v>
                </c:pt>
                <c:pt idx="2">
                  <c:v>Otra fuente por tubería</c:v>
                </c:pt>
                <c:pt idx="3">
                  <c:v>Río vertiente o acequia</c:v>
                </c:pt>
                <c:pt idx="4">
                  <c:v>Carro repartidor / triciclo</c:v>
                </c:pt>
                <c:pt idx="5">
                  <c:v>Pila o llave pública</c:v>
                </c:pt>
                <c:pt idx="6">
                  <c:v>Otro, cual</c:v>
                </c:pt>
              </c:strCache>
            </c:strRef>
          </c:cat>
          <c:val>
            <c:numRef>
              <c:f>'2.5 Serv básicos'!$E$71:$E$77</c:f>
              <c:numCache>
                <c:formatCode>0.00%</c:formatCode>
                <c:ptCount val="7"/>
                <c:pt idx="0">
                  <c:v>0.76522007201656506</c:v>
                </c:pt>
                <c:pt idx="1">
                  <c:v>7.1032543884334276E-2</c:v>
                </c:pt>
                <c:pt idx="2">
                  <c:v>0.10584301895784286</c:v>
                </c:pt>
                <c:pt idx="3">
                  <c:v>1.1228476859770246E-2</c:v>
                </c:pt>
                <c:pt idx="4">
                  <c:v>2.7297633033883207E-2</c:v>
                </c:pt>
                <c:pt idx="5">
                  <c:v>5.4960030602080507E-4</c:v>
                </c:pt>
                <c:pt idx="6">
                  <c:v>1.8828654941583582E-2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727502000"/>
        <c:axId val="-727511792"/>
      </c:barChart>
      <c:catAx>
        <c:axId val="-72750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11792"/>
        <c:crosses val="autoZero"/>
        <c:auto val="1"/>
        <c:lblAlgn val="ctr"/>
        <c:lblOffset val="100"/>
        <c:noMultiLvlLbl val="0"/>
      </c:catAx>
      <c:valAx>
        <c:axId val="-727511792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75020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427726480382345E-2"/>
          <c:y val="0"/>
          <c:w val="0.90517201196983321"/>
          <c:h val="0.872328187531668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'2.6 Seguro'!$D$21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'2.6 Seguro'!$B$22:$B$31</c:f>
              <c:strCache>
                <c:ptCount val="10"/>
                <c:pt idx="0">
                  <c:v>Ninguno</c:v>
                </c:pt>
                <c:pt idx="1">
                  <c:v>IESS, Seguro general</c:v>
                </c:pt>
                <c:pt idx="2">
                  <c:v>IESS, Seguro campesino</c:v>
                </c:pt>
                <c:pt idx="3">
                  <c:v>IESS, Seguro voluntario</c:v>
                </c:pt>
                <c:pt idx="4">
                  <c:v>Seguro ISSFA-ISSPOL</c:v>
                </c:pt>
                <c:pt idx="5">
                  <c:v>Seguro privado con hospitalización</c:v>
                </c:pt>
                <c:pt idx="6">
                  <c:v>Seguro privado sin hospitalización</c:v>
                </c:pt>
                <c:pt idx="7">
                  <c:v>Aseguramiento Universal de la Salud  - AUS</c:v>
                </c:pt>
                <c:pt idx="8">
                  <c:v>Seguros Municipales</c:v>
                </c:pt>
                <c:pt idx="9">
                  <c:v>Seguro Ministerio de Salud Pública</c:v>
                </c:pt>
              </c:strCache>
            </c:strRef>
          </c:cat>
          <c:val>
            <c:numRef>
              <c:f>'2.6 Seguro'!$D$22:$D$31</c:f>
              <c:numCache>
                <c:formatCode>0.00%</c:formatCode>
                <c:ptCount val="10"/>
                <c:pt idx="0">
                  <c:v>0.64026101537465485</c:v>
                </c:pt>
                <c:pt idx="1">
                  <c:v>0.26051698950340474</c:v>
                </c:pt>
                <c:pt idx="2">
                  <c:v>6.256229602197505E-2</c:v>
                </c:pt>
                <c:pt idx="3">
                  <c:v>2.1625804755405546E-2</c:v>
                </c:pt>
                <c:pt idx="4">
                  <c:v>1.1151777344698768E-2</c:v>
                </c:pt>
                <c:pt idx="5">
                  <c:v>3.2638731829225027E-3</c:v>
                </c:pt>
                <c:pt idx="6">
                  <c:v>6.1824381693863521E-4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7498192"/>
        <c:axId val="-727502544"/>
      </c:barChart>
      <c:catAx>
        <c:axId val="-72749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2544"/>
        <c:crosses val="autoZero"/>
        <c:auto val="1"/>
        <c:lblAlgn val="ctr"/>
        <c:lblOffset val="100"/>
        <c:noMultiLvlLbl val="0"/>
      </c:catAx>
      <c:valAx>
        <c:axId val="-727502544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74981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v>total</c:v>
          </c:tx>
          <c:spPr>
            <a:ln>
              <a:solidFill>
                <a:srgbClr val="7030A0"/>
              </a:solidFill>
            </a:ln>
          </c:spPr>
          <c:explosion val="5"/>
          <c:dPt>
            <c:idx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dLbl>
              <c:idx val="0"/>
              <c:layout>
                <c:manualLayout>
                  <c:x val="-0.15535098870512948"/>
                  <c:y val="-0.2152184991474605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404550128875755"/>
                  <c:y val="0.1650973555312885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1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'2.7 Mujeres embarazadas'!$B$15:$C$15</c:f>
              <c:strCache>
                <c:ptCount val="2"/>
                <c:pt idx="0">
                  <c:v>Urbano</c:v>
                </c:pt>
                <c:pt idx="1">
                  <c:v>Rural</c:v>
                </c:pt>
              </c:strCache>
            </c:strRef>
          </c:cat>
          <c:val>
            <c:numRef>
              <c:f>'2.7 Mujeres embarazadas'!$B$16:$C$16</c:f>
              <c:numCache>
                <c:formatCode>#,##0</c:formatCode>
                <c:ptCount val="2"/>
                <c:pt idx="0">
                  <c:v>220022</c:v>
                </c:pt>
                <c:pt idx="1">
                  <c:v>65805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23428780275236"/>
          <c:y val="0.14436539535359472"/>
          <c:w val="0.53739774131231499"/>
          <c:h val="0.72950683610649336"/>
        </c:manualLayout>
      </c:layout>
      <c:pieChart>
        <c:varyColors val="1"/>
        <c:ser>
          <c:idx val="0"/>
          <c:order val="0"/>
          <c:spPr>
            <a:ln>
              <a:solidFill>
                <a:srgbClr val="7030A0"/>
              </a:solidFill>
            </a:ln>
          </c:spPr>
          <c:explosion val="2"/>
          <c:dPt>
            <c:idx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dLbl>
              <c:idx val="0"/>
              <c:layout>
                <c:manualLayout>
                  <c:x val="-6.1701440705286527E-2"/>
                  <c:y val="-0.2726489051882213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7.833014418752178E-2"/>
                  <c:y val="0.1711703160392622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050" b="1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'2.8 Nacidos vivos'!$C$18:$D$18</c:f>
              <c:strCache>
                <c:ptCount val="2"/>
                <c:pt idx="0">
                  <c:v>Urbano</c:v>
                </c:pt>
                <c:pt idx="1">
                  <c:v>Rural</c:v>
                </c:pt>
              </c:strCache>
            </c:strRef>
          </c:cat>
          <c:val>
            <c:numRef>
              <c:f>'2.8 Nacidos vivos'!$C$19:$D$19</c:f>
              <c:numCache>
                <c:formatCode>_(* #,##0_);_(* \(#,##0\);_(* "-"??_);_(@_)</c:formatCode>
                <c:ptCount val="2"/>
                <c:pt idx="0">
                  <c:v>190497</c:v>
                </c:pt>
                <c:pt idx="1">
                  <c:v>60606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555E-2"/>
          <c:y val="6.0363230014099177E-2"/>
          <c:w val="0.96510860358401496"/>
          <c:h val="0.875159075432621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'2.9 Tasa natalidad'!$C$6:$C$7</c:f>
              <c:strCache>
                <c:ptCount val="2"/>
                <c:pt idx="0">
                  <c:v>Tasa de natalidad  1/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'2.9 Tasa natalidad'!$B$8:$B$29</c:f>
              <c:strCach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2018*</c:v>
                </c:pt>
                <c:pt idx="19">
                  <c:v>2019*</c:v>
                </c:pt>
                <c:pt idx="20">
                  <c:v>2020*</c:v>
                </c:pt>
                <c:pt idx="21">
                  <c:v>2021**</c:v>
                </c:pt>
              </c:strCache>
            </c:strRef>
          </c:cat>
          <c:val>
            <c:numRef>
              <c:f>'2.9 Tasa natalidad'!$C$8:$C$29</c:f>
              <c:numCache>
                <c:formatCode>#,##0.00</c:formatCode>
                <c:ptCount val="22"/>
                <c:pt idx="0">
                  <c:v>28.418325125825838</c:v>
                </c:pt>
                <c:pt idx="1">
                  <c:v>26.67056225278499</c:v>
                </c:pt>
                <c:pt idx="2">
                  <c:v>25.561409084045881</c:v>
                </c:pt>
                <c:pt idx="3">
                  <c:v>24.198069382844423</c:v>
                </c:pt>
                <c:pt idx="4">
                  <c:v>23.047069132500116</c:v>
                </c:pt>
                <c:pt idx="5">
                  <c:v>22.260359206567717</c:v>
                </c:pt>
                <c:pt idx="6">
                  <c:v>23.070110248724525</c:v>
                </c:pt>
                <c:pt idx="7">
                  <c:v>22.699641828600274</c:v>
                </c:pt>
                <c:pt idx="8">
                  <c:v>22.497939422012799</c:v>
                </c:pt>
                <c:pt idx="9">
                  <c:v>22.600986045229114</c:v>
                </c:pt>
                <c:pt idx="10">
                  <c:v>21.404484397652368</c:v>
                </c:pt>
                <c:pt idx="11">
                  <c:v>21.591031983834338</c:v>
                </c:pt>
                <c:pt idx="12">
                  <c:v>20.636270677102527</c:v>
                </c:pt>
                <c:pt idx="13">
                  <c:v>18.798017008067767</c:v>
                </c:pt>
                <c:pt idx="14">
                  <c:v>18.269013953921348</c:v>
                </c:pt>
                <c:pt idx="15">
                  <c:v>17.855444772368358</c:v>
                </c:pt>
                <c:pt idx="16">
                  <c:v>17.062351432929209</c:v>
                </c:pt>
                <c:pt idx="17">
                  <c:v>17.408320938867593</c:v>
                </c:pt>
                <c:pt idx="18">
                  <c:v>17.292013444076535</c:v>
                </c:pt>
                <c:pt idx="19">
                  <c:v>16.602051912712927</c:v>
                </c:pt>
                <c:pt idx="20">
                  <c:v>15.243243780368317</c:v>
                </c:pt>
                <c:pt idx="21">
                  <c:v>14.145799200812426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86"/>
        <c:axId val="-727504176"/>
        <c:axId val="-727507984"/>
      </c:barChart>
      <c:catAx>
        <c:axId val="-72750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7984"/>
        <c:crosses val="autoZero"/>
        <c:auto val="1"/>
        <c:lblAlgn val="ctr"/>
        <c:lblOffset val="100"/>
        <c:noMultiLvlLbl val="0"/>
      </c:catAx>
      <c:valAx>
        <c:axId val="-727507984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275041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chemeClr val="accent5"/>
                </a:solidFill>
              </a:ln>
            </c:spPr>
          </c:dPt>
          <c:dLbls>
            <c:dLbl>
              <c:idx val="0"/>
              <c:layout>
                <c:manualLayout>
                  <c:x val="-9.3810568476628289E-2"/>
                  <c:y val="-0.1279520541215770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2653406763460927E-2"/>
                  <c:y val="5.75603183291928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66699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'1.2 Poblac por áreas'!$B$20:$B$21</c:f>
              <c:strCache>
                <c:ptCount val="2"/>
                <c:pt idx="0">
                  <c:v>Urbano</c:v>
                </c:pt>
                <c:pt idx="1">
                  <c:v>Rural</c:v>
                </c:pt>
              </c:strCache>
            </c:strRef>
          </c:cat>
          <c:val>
            <c:numRef>
              <c:f>'1.2 Poblac por áreas'!$C$20:$C$21</c:f>
              <c:numCache>
                <c:formatCode>0.00%</c:formatCode>
                <c:ptCount val="2"/>
                <c:pt idx="0">
                  <c:v>0.64057329509307981</c:v>
                </c:pt>
                <c:pt idx="1">
                  <c:v>0.35942670490692019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579612519533322"/>
          <c:y val="0.89169347182665992"/>
          <c:w val="0.20675059548192309"/>
          <c:h val="8.6916289719104256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666699"/>
              </a:solidFill>
              <a:latin typeface="Century Gothic"/>
              <a:ea typeface="Century Gothic"/>
              <a:cs typeface="Century Gothic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'3.1 Causas de morbilidad'!$G$6</c:f>
              <c:strCache>
                <c:ptCount val="1"/>
                <c:pt idx="0">
                  <c:v>Tasa por 10,000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'3.1 Causas de morbilidad'!$D$7:$D$16</c:f>
              <c:strCache>
                <c:ptCount val="10"/>
                <c:pt idx="0">
                  <c:v>COVID 19 virus identificado y no identificado</c:v>
                </c:pt>
                <c:pt idx="1">
                  <c:v>Colelitiasis</c:v>
                </c:pt>
                <c:pt idx="2">
                  <c:v>Apendicitis aguda</c:v>
                </c:pt>
                <c:pt idx="3">
                  <c:v>Otros trastornos del sistema urinario</c:v>
                </c:pt>
                <c:pt idx="4">
                  <c:v>Otras gastroenteritis y colitis de origen infeccioso y no especificado</c:v>
                </c:pt>
                <c:pt idx="5">
                  <c:v>Fractura de la pierna, inclusive del tobillo</c:v>
                </c:pt>
                <c:pt idx="6">
                  <c:v>Hernia inguinal</c:v>
                </c:pt>
                <c:pt idx="7">
                  <c:v>Fractura del antebrazo</c:v>
                </c:pt>
                <c:pt idx="8">
                  <c:v>Infección de las vías genitourinarias en el embarazo</c:v>
                </c:pt>
                <c:pt idx="9">
                  <c:v>Otras enfermedades maternas clasificables en otra parte, pero que complican el embarazo, el parto y el puerperio</c:v>
                </c:pt>
              </c:strCache>
            </c:strRef>
          </c:cat>
          <c:val>
            <c:numRef>
              <c:f>'3.1 Causas de morbilidad'!$G$7:$G$16</c:f>
              <c:numCache>
                <c:formatCode>0.00</c:formatCode>
                <c:ptCount val="10"/>
                <c:pt idx="0">
                  <c:v>36.330344008490208</c:v>
                </c:pt>
                <c:pt idx="1">
                  <c:v>23.303675560918798</c:v>
                </c:pt>
                <c:pt idx="2">
                  <c:v>16.908079345502863</c:v>
                </c:pt>
                <c:pt idx="3">
                  <c:v>7.9994244921083704</c:v>
                </c:pt>
                <c:pt idx="4">
                  <c:v>7.8067622965942114</c:v>
                </c:pt>
                <c:pt idx="5">
                  <c:v>7.085124073045562</c:v>
                </c:pt>
                <c:pt idx="6">
                  <c:v>6.5837516929063753</c:v>
                </c:pt>
                <c:pt idx="7">
                  <c:v>6.4879839349022612</c:v>
                </c:pt>
                <c:pt idx="8">
                  <c:v>6.3809493818388381</c:v>
                </c:pt>
                <c:pt idx="9">
                  <c:v>6.3527823941905703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7497648"/>
        <c:axId val="-727511248"/>
      </c:barChart>
      <c:catAx>
        <c:axId val="-72749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11248"/>
        <c:crosses val="autoZero"/>
        <c:auto val="1"/>
        <c:lblAlgn val="ctr"/>
        <c:lblOffset val="100"/>
        <c:noMultiLvlLbl val="0"/>
      </c:catAx>
      <c:valAx>
        <c:axId val="-72751124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s-EC"/>
          </a:p>
        </c:txPr>
        <c:crossAx val="-727497648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'3.2 Defunciones'!$B$17</c:f>
              <c:strCache>
                <c:ptCount val="1"/>
                <c:pt idx="0">
                  <c:v>Defunciones (t+1)1/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'3.2 Defunciones'!$C$16:$T$16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'3.2 Defunciones'!$C$17:$T$17</c:f>
              <c:numCache>
                <c:formatCode>0.00</c:formatCode>
                <c:ptCount val="18"/>
                <c:pt idx="0">
                  <c:v>4.0384817599040703</c:v>
                </c:pt>
                <c:pt idx="1">
                  <c:v>4.1413723498587602</c:v>
                </c:pt>
                <c:pt idx="2">
                  <c:v>4.14906084711592</c:v>
                </c:pt>
                <c:pt idx="3">
                  <c:v>4.0813277146604898</c:v>
                </c:pt>
                <c:pt idx="4">
                  <c:v>4.1472737874373502</c:v>
                </c:pt>
                <c:pt idx="5">
                  <c:v>4.0515733245617298</c:v>
                </c:pt>
                <c:pt idx="6">
                  <c:v>4.1087172403723198</c:v>
                </c:pt>
                <c:pt idx="7">
                  <c:v>4.08111103374456</c:v>
                </c:pt>
                <c:pt idx="8">
                  <c:v>4.0919470705863601</c:v>
                </c:pt>
                <c:pt idx="9">
                  <c:v>4.0701756966148901</c:v>
                </c:pt>
                <c:pt idx="10">
                  <c:v>3.9799179733090702</c:v>
                </c:pt>
                <c:pt idx="11">
                  <c:v>4.0169314233860796</c:v>
                </c:pt>
                <c:pt idx="12">
                  <c:v>4.1324409074381396</c:v>
                </c:pt>
                <c:pt idx="13">
                  <c:v>4.1809677631435003</c:v>
                </c:pt>
                <c:pt idx="14">
                  <c:v>4.1711389399819403</c:v>
                </c:pt>
                <c:pt idx="15">
                  <c:v>4.3108096103390405</c:v>
                </c:pt>
                <c:pt idx="16">
                  <c:v>6.6930723217873833</c:v>
                </c:pt>
                <c:pt idx="17">
                  <c:v>5.9290382320100132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7509616"/>
        <c:axId val="-727505808"/>
      </c:lineChart>
      <c:catAx>
        <c:axId val="-72750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27505808"/>
        <c:crosses val="autoZero"/>
        <c:auto val="1"/>
        <c:lblAlgn val="ctr"/>
        <c:lblOffset val="100"/>
        <c:noMultiLvlLbl val="0"/>
      </c:catAx>
      <c:valAx>
        <c:axId val="-72750580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-727509616"/>
        <c:crosses val="autoZero"/>
        <c:crossBetween val="between"/>
      </c:valAx>
      <c:spPr>
        <a:noFill/>
        <a:ln w="25400">
          <a:solidFill>
            <a:schemeClr val="bg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'3.2 Defunciones'!$B$29</c:f>
              <c:strCache>
                <c:ptCount val="1"/>
                <c:pt idx="0">
                  <c:v>Defunciones Infantiles (t+1)1/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'3.2 Defunciones'!$C$28:$T$28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'3.2 Defunciones'!$C$29:$T$29</c:f>
              <c:numCache>
                <c:formatCode>0.00</c:formatCode>
                <c:ptCount val="18"/>
                <c:pt idx="0">
                  <c:v>11.25</c:v>
                </c:pt>
                <c:pt idx="1">
                  <c:v>10.64</c:v>
                </c:pt>
                <c:pt idx="2">
                  <c:v>10.67</c:v>
                </c:pt>
                <c:pt idx="3">
                  <c:v>10.17</c:v>
                </c:pt>
                <c:pt idx="4">
                  <c:v>9.7668101829109695</c:v>
                </c:pt>
                <c:pt idx="5">
                  <c:v>9.5034112580209502</c:v>
                </c:pt>
                <c:pt idx="6">
                  <c:v>9.3177997894479692</c:v>
                </c:pt>
                <c:pt idx="7">
                  <c:v>8.9024240546654401</c:v>
                </c:pt>
                <c:pt idx="8">
                  <c:v>8.8150484211020892</c:v>
                </c:pt>
                <c:pt idx="9">
                  <c:v>8.7860555653866594</c:v>
                </c:pt>
                <c:pt idx="10">
                  <c:v>8.4749777909387003</c:v>
                </c:pt>
                <c:pt idx="11">
                  <c:v>8.9495632220805401</c:v>
                </c:pt>
                <c:pt idx="12">
                  <c:v>9.1796473082876293</c:v>
                </c:pt>
                <c:pt idx="13">
                  <c:v>9.8667185232831205</c:v>
                </c:pt>
                <c:pt idx="14">
                  <c:v>10.174017401740199</c:v>
                </c:pt>
                <c:pt idx="15">
                  <c:v>10.218108642227829</c:v>
                </c:pt>
                <c:pt idx="16">
                  <c:v>7.8419194462115476</c:v>
                </c:pt>
                <c:pt idx="17">
                  <c:v>8.0211722694026264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7510704"/>
        <c:axId val="-727503632"/>
      </c:lineChart>
      <c:catAx>
        <c:axId val="-72751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27503632"/>
        <c:crosses val="autoZero"/>
        <c:auto val="1"/>
        <c:lblAlgn val="ctr"/>
        <c:lblOffset val="100"/>
        <c:noMultiLvlLbl val="0"/>
      </c:catAx>
      <c:valAx>
        <c:axId val="-727503632"/>
        <c:scaling>
          <c:orientation val="minMax"/>
          <c:min val="6.0000000000000012E-2"/>
        </c:scaling>
        <c:delete val="1"/>
        <c:axPos val="l"/>
        <c:numFmt formatCode="0.00" sourceLinked="1"/>
        <c:majorTickMark val="out"/>
        <c:minorTickMark val="none"/>
        <c:tickLblPos val="nextTo"/>
        <c:crossAx val="-72751070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'3.2 Defunciones'!$B$41</c:f>
              <c:strCache>
                <c:ptCount val="1"/>
                <c:pt idx="0">
                  <c:v>Defunciones Maternas (t+1)1/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'3.2 Defunciones'!$C$40:$T$40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'3.2 Defunciones'!$C$41:$T$41</c:f>
              <c:numCache>
                <c:formatCode>0.00</c:formatCode>
                <c:ptCount val="18"/>
                <c:pt idx="0">
                  <c:v>36.83</c:v>
                </c:pt>
                <c:pt idx="1">
                  <c:v>40.950000000000003</c:v>
                </c:pt>
                <c:pt idx="2">
                  <c:v>38.78</c:v>
                </c:pt>
                <c:pt idx="3">
                  <c:v>50.7</c:v>
                </c:pt>
                <c:pt idx="4">
                  <c:v>47.678215389949997</c:v>
                </c:pt>
                <c:pt idx="5">
                  <c:v>60.283914049050203</c:v>
                </c:pt>
                <c:pt idx="6">
                  <c:v>59.035997417538603</c:v>
                </c:pt>
                <c:pt idx="7">
                  <c:v>70.436119408219696</c:v>
                </c:pt>
                <c:pt idx="8">
                  <c:v>59.902394333938197</c:v>
                </c:pt>
                <c:pt idx="9">
                  <c:v>46.304488881024</c:v>
                </c:pt>
                <c:pt idx="10">
                  <c:v>49.156055670713599</c:v>
                </c:pt>
                <c:pt idx="11">
                  <c:v>44.584340196349402</c:v>
                </c:pt>
                <c:pt idx="12">
                  <c:v>39.665142690131702</c:v>
                </c:pt>
                <c:pt idx="13">
                  <c:v>42.781708575787903</c:v>
                </c:pt>
                <c:pt idx="14">
                  <c:v>41.4041404140414</c:v>
                </c:pt>
                <c:pt idx="15">
                  <c:v>36.998156108154902</c:v>
                </c:pt>
                <c:pt idx="16">
                  <c:v>57.59</c:v>
                </c:pt>
                <c:pt idx="17">
                  <c:v>43.415470982486077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7509072"/>
        <c:axId val="-727501456"/>
      </c:lineChart>
      <c:catAx>
        <c:axId val="-72750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27501456"/>
        <c:crosses val="autoZero"/>
        <c:auto val="1"/>
        <c:lblAlgn val="ctr"/>
        <c:lblOffset val="100"/>
        <c:noMultiLvlLbl val="0"/>
      </c:catAx>
      <c:valAx>
        <c:axId val="-727501456"/>
        <c:scaling>
          <c:orientation val="minMax"/>
          <c:max val="80"/>
          <c:min val="0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-7275090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'3.3 Defunciones causa'!$C$23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DAEEF3"/>
            </a:solidFill>
            <a:ln w="12700"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'3.3 Defunciones causa'!$B$24:$B$34</c:f>
              <c:strCache>
                <c:ptCount val="11"/>
                <c:pt idx="0">
                  <c:v>COVID-19, virus identificado</c:v>
                </c:pt>
                <c:pt idx="1">
                  <c:v>Enfermedades isquémicas del corazón</c:v>
                </c:pt>
                <c:pt idx="2">
                  <c:v>Diabetes Mellitus</c:v>
                </c:pt>
                <c:pt idx="3">
                  <c:v>Enfermedades cerebrovasculares</c:v>
                </c:pt>
                <c:pt idx="4">
                  <c:v> Influenza y neumonía</c:v>
                </c:pt>
                <c:pt idx="5">
                  <c:v>COVID-19, virus no identificado</c:v>
                </c:pt>
                <c:pt idx="6">
                  <c:v>Enfermedades hipertensivas</c:v>
                </c:pt>
                <c:pt idx="7">
                  <c:v>Accidentes de transporte terrestre</c:v>
                </c:pt>
                <c:pt idx="8">
                  <c:v>Enfermedades del sistema urinario</c:v>
                </c:pt>
                <c:pt idx="9">
                  <c:v>Cirrosis y otras enfermedades del hígado</c:v>
                </c:pt>
                <c:pt idx="10">
                  <c:v>Otras </c:v>
                </c:pt>
              </c:strCache>
            </c:strRef>
          </c:cat>
          <c:val>
            <c:numRef>
              <c:f>'3.3 Defunciones causa'!$C$24:$C$34</c:f>
              <c:numCache>
                <c:formatCode>0.00%</c:formatCode>
                <c:ptCount val="11"/>
                <c:pt idx="0">
                  <c:v>0.17017730969204106</c:v>
                </c:pt>
                <c:pt idx="1">
                  <c:v>0.12038394880682576</c:v>
                </c:pt>
                <c:pt idx="2">
                  <c:v>4.3894147447007065E-2</c:v>
                </c:pt>
                <c:pt idx="3">
                  <c:v>4.3744167444340752E-2</c:v>
                </c:pt>
                <c:pt idx="4">
                  <c:v>4.1477802959605389E-2</c:v>
                </c:pt>
                <c:pt idx="5">
                  <c:v>4.114451406479136E-2</c:v>
                </c:pt>
                <c:pt idx="6">
                  <c:v>3.2828956139181444E-2</c:v>
                </c:pt>
                <c:pt idx="7">
                  <c:v>4.5277296360485268E-2</c:v>
                </c:pt>
                <c:pt idx="8">
                  <c:v>2.4496733768830822E-2</c:v>
                </c:pt>
                <c:pt idx="9">
                  <c:v>2.4546727103052925E-2</c:v>
                </c:pt>
                <c:pt idx="10">
                  <c:v>0.41202839621383813</c:v>
                </c:pt>
              </c:numCache>
            </c:numRef>
          </c:val>
        </c:ser>
        <c:ser>
          <c:idx val="1"/>
          <c:order val="1"/>
          <c:tx>
            <c:strRef>
              <c:f>'3.3 Defunciones causa'!$D$23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4BACC6"/>
            </a:solidFill>
            <a:ln w="25400">
              <a:solidFill>
                <a:srgbClr val="31859C"/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BACC6"/>
              </a:solidFill>
              <a:ln w="12700">
                <a:solidFill>
                  <a:srgbClr val="31859C"/>
                </a:solidFill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'3.3 Defunciones causa'!$B$24:$B$34</c:f>
              <c:strCache>
                <c:ptCount val="11"/>
                <c:pt idx="0">
                  <c:v>COVID-19, virus identificado</c:v>
                </c:pt>
                <c:pt idx="1">
                  <c:v>Enfermedades isquémicas del corazón</c:v>
                </c:pt>
                <c:pt idx="2">
                  <c:v>Diabetes Mellitus</c:v>
                </c:pt>
                <c:pt idx="3">
                  <c:v>Enfermedades cerebrovasculares</c:v>
                </c:pt>
                <c:pt idx="4">
                  <c:v> Influenza y neumonía</c:v>
                </c:pt>
                <c:pt idx="5">
                  <c:v>COVID-19, virus no identificado</c:v>
                </c:pt>
                <c:pt idx="6">
                  <c:v>Enfermedades hipertensivas</c:v>
                </c:pt>
                <c:pt idx="7">
                  <c:v>Accidentes de transporte terrestre</c:v>
                </c:pt>
                <c:pt idx="8">
                  <c:v>Enfermedades del sistema urinario</c:v>
                </c:pt>
                <c:pt idx="9">
                  <c:v>Cirrosis y otras enfermedades del hígado</c:v>
                </c:pt>
                <c:pt idx="10">
                  <c:v>Otras </c:v>
                </c:pt>
              </c:strCache>
            </c:strRef>
          </c:cat>
          <c:val>
            <c:numRef>
              <c:f>'3.3 Defunciones causa'!$D$24:$D$34</c:f>
              <c:numCache>
                <c:formatCode>0.00%</c:formatCode>
                <c:ptCount val="11"/>
                <c:pt idx="0">
                  <c:v>0.14142351900972591</c:v>
                </c:pt>
                <c:pt idx="1">
                  <c:v>0.12771883289124669</c:v>
                </c:pt>
                <c:pt idx="2">
                  <c:v>6.476569407603891E-2</c:v>
                </c:pt>
                <c:pt idx="3">
                  <c:v>5.4686118479221925E-2</c:v>
                </c:pt>
                <c:pt idx="4">
                  <c:v>4.1202475685234309E-2</c:v>
                </c:pt>
                <c:pt idx="5">
                  <c:v>3.9677276746242267E-2</c:v>
                </c:pt>
                <c:pt idx="6">
                  <c:v>4.6684350132625993E-2</c:v>
                </c:pt>
                <c:pt idx="7">
                  <c:v>1.2422634836427939E-2</c:v>
                </c:pt>
                <c:pt idx="8">
                  <c:v>2.6923076923076925E-2</c:v>
                </c:pt>
                <c:pt idx="9">
                  <c:v>2.2281167108753316E-2</c:v>
                </c:pt>
                <c:pt idx="10">
                  <c:v>0.42221485411140586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12"/>
        <c:axId val="-727499824"/>
        <c:axId val="-727510160"/>
      </c:barChart>
      <c:catAx>
        <c:axId val="-727499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10160"/>
        <c:crosses val="autoZero"/>
        <c:auto val="1"/>
        <c:lblAlgn val="ctr"/>
        <c:lblOffset val="100"/>
        <c:noMultiLvlLbl val="0"/>
      </c:catAx>
      <c:valAx>
        <c:axId val="-727510160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-727499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055921916010502"/>
          <c:y val="0.37075439937096472"/>
          <c:w val="6.5016322178477637E-2"/>
          <c:h val="5.200338881690419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808080"/>
              </a:solidFill>
              <a:latin typeface="Century Gothic"/>
              <a:ea typeface="Century Gothic"/>
              <a:cs typeface="Century Gothic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25396567803304"/>
          <c:y val="3.4233270142793364E-2"/>
          <c:w val="0.785696224246479"/>
          <c:h val="0.964401294498381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'4.1 Establecimientos por sector'!$B$23:$B$31</c:f>
              <c:strCache>
                <c:ptCount val="9"/>
                <c:pt idx="0">
                  <c:v>Centros de salud</c:v>
                </c:pt>
                <c:pt idx="1">
                  <c:v>Dispensarios médicos (Policlinico)</c:v>
                </c:pt>
                <c:pt idx="2">
                  <c:v>Otros  3/</c:v>
                </c:pt>
                <c:pt idx="3">
                  <c:v>Puestos de salud</c:v>
                </c:pt>
                <c:pt idx="4">
                  <c:v>Hospitales Básicos</c:v>
                </c:pt>
                <c:pt idx="5">
                  <c:v>Clínica particulares 2/</c:v>
                </c:pt>
                <c:pt idx="6">
                  <c:v>Hospitales generales </c:v>
                </c:pt>
                <c:pt idx="7">
                  <c:v>Hospitales especializados 1/</c:v>
                </c:pt>
                <c:pt idx="8">
                  <c:v>Subcentros de salud</c:v>
                </c:pt>
              </c:strCache>
            </c:strRef>
          </c:cat>
          <c:val>
            <c:numRef>
              <c:f>'4.1 Establecimientos por sector'!$C$23:$C$31</c:f>
              <c:numCache>
                <c:formatCode>_-* #,##0\ _€_-;\-* #,##0\ _€_-;_-* "-"??\ _€_-;_-@_-</c:formatCode>
                <c:ptCount val="9"/>
                <c:pt idx="0">
                  <c:v>1550</c:v>
                </c:pt>
                <c:pt idx="1">
                  <c:v>892</c:v>
                </c:pt>
                <c:pt idx="2">
                  <c:v>671</c:v>
                </c:pt>
                <c:pt idx="3">
                  <c:v>503</c:v>
                </c:pt>
                <c:pt idx="4">
                  <c:v>262</c:v>
                </c:pt>
                <c:pt idx="5">
                  <c:v>113</c:v>
                </c:pt>
                <c:pt idx="6">
                  <c:v>93</c:v>
                </c:pt>
                <c:pt idx="7">
                  <c:v>52</c:v>
                </c:pt>
                <c:pt idx="8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27500368"/>
        <c:axId val="-727505264"/>
      </c:barChart>
      <c:catAx>
        <c:axId val="-727500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505264"/>
        <c:crosses val="autoZero"/>
        <c:auto val="1"/>
        <c:lblAlgn val="ctr"/>
        <c:lblOffset val="100"/>
        <c:noMultiLvlLbl val="0"/>
      </c:catAx>
      <c:valAx>
        <c:axId val="-727505264"/>
        <c:scaling>
          <c:orientation val="minMax"/>
        </c:scaling>
        <c:delete val="1"/>
        <c:axPos val="t"/>
        <c:numFmt formatCode="_-* #,##0\ _€_-;\-* #,##0\ _€_-;_-* &quot;-&quot;??\ _€_-;_-@_-" sourceLinked="1"/>
        <c:majorTickMark val="out"/>
        <c:minorTickMark val="none"/>
        <c:tickLblPos val="nextTo"/>
        <c:crossAx val="-727500368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chemeClr val="accent5"/>
                </a:solidFill>
              </a:ln>
            </c:spPr>
          </c:dPt>
          <c:dLbls>
            <c:dLbl>
              <c:idx val="0"/>
              <c:layout>
                <c:manualLayout>
                  <c:x val="-5.2262780374475303E-3"/>
                  <c:y val="-1.88416955031685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540318078791148E-3"/>
                  <c:y val="-1.28335597573798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rgbClr val="646482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'4.2 Establecimientos_niveles'!$C$15:$C$16</c:f>
              <c:strCache>
                <c:ptCount val="2"/>
                <c:pt idx="0">
                  <c:v>Privado</c:v>
                </c:pt>
                <c:pt idx="1">
                  <c:v>Público</c:v>
                </c:pt>
              </c:strCache>
            </c:strRef>
          </c:cat>
          <c:val>
            <c:numRef>
              <c:f>'4.2 Establecimientos_niveles'!$D$15:$D$16</c:f>
              <c:numCache>
                <c:formatCode>#,##0</c:formatCode>
                <c:ptCount val="2"/>
                <c:pt idx="0">
                  <c:v>2777</c:v>
                </c:pt>
                <c:pt idx="1">
                  <c:v>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3805557058396837"/>
          <c:y val="0.89169347182665992"/>
          <c:w val="0.46073101974261033"/>
          <c:h val="7.09461088598038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chemeClr val="accent5"/>
                </a:solidFill>
              </a:ln>
            </c:spPr>
          </c:dPt>
          <c:dLbls>
            <c:dLbl>
              <c:idx val="0"/>
              <c:layout>
                <c:manualLayout>
                  <c:x val="-5.2262780374475303E-3"/>
                  <c:y val="-1.88416955031685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540318078791148E-3"/>
                  <c:y val="-1.28335597573798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rgbClr val="646482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'4.2 Establecimientos_niveles'!$C$28:$C$29</c:f>
              <c:strCache>
                <c:ptCount val="2"/>
                <c:pt idx="0">
                  <c:v>Privado</c:v>
                </c:pt>
                <c:pt idx="1">
                  <c:v>Público</c:v>
                </c:pt>
              </c:strCache>
            </c:strRef>
          </c:cat>
          <c:val>
            <c:numRef>
              <c:f>'4.2 Establecimientos_niveles'!$D$28:$D$29</c:f>
              <c:numCache>
                <c:formatCode>#,##0</c:formatCode>
                <c:ptCount val="2"/>
                <c:pt idx="0">
                  <c:v>188</c:v>
                </c:pt>
                <c:pt idx="1">
                  <c:v>1025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3805557058396837"/>
          <c:y val="0.89169347182665992"/>
          <c:w val="0.46073101974261033"/>
          <c:h val="7.09461088598038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chemeClr val="accent5"/>
            </a:solidFill>
            <a:ln>
              <a:solidFill>
                <a:schemeClr val="accent5"/>
              </a:solidFill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chemeClr val="accent5"/>
                </a:solidFill>
              </a:ln>
            </c:spPr>
          </c:dPt>
          <c:dLbls>
            <c:dLbl>
              <c:idx val="0"/>
              <c:layout>
                <c:manualLayout>
                  <c:x val="-5.2262780374475303E-3"/>
                  <c:y val="-1.88416955031685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540318078791148E-3"/>
                  <c:y val="-1.28335597573798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>
                      <a:solidFill>
                        <a:srgbClr val="646482"/>
                      </a:solidFill>
                    </a:defRPr>
                  </a:pPr>
                  <a:endParaRPr lang="es-EC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'4.2 Establecimientos_niveles'!$C$41:$C$42</c:f>
              <c:strCache>
                <c:ptCount val="2"/>
                <c:pt idx="0">
                  <c:v>Privado</c:v>
                </c:pt>
                <c:pt idx="1">
                  <c:v>Público</c:v>
                </c:pt>
              </c:strCache>
            </c:strRef>
          </c:cat>
          <c:val>
            <c:numRef>
              <c:f>'4.2 Establecimientos_niveles'!$D$41:$D$42</c:f>
              <c:numCache>
                <c:formatCode>#,##0</c:formatCode>
                <c:ptCount val="2"/>
                <c:pt idx="0">
                  <c:v>44</c:v>
                </c:pt>
                <c:pt idx="1">
                  <c:v>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3805557058396837"/>
          <c:y val="0.89169347182665992"/>
          <c:w val="0.46073101974261033"/>
          <c:h val="7.094610885980388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6.272272965879265E-2"/>
          <c:w val="1"/>
          <c:h val="0.8793953566960185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'4.3 Tasa Médicos'!$B$7:$B$18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'4.3 Tasa Médicos'!$J$7:$J$18</c:f>
              <c:numCache>
                <c:formatCode>#,##0.00</c:formatCode>
                <c:ptCount val="12"/>
                <c:pt idx="0">
                  <c:v>9.85</c:v>
                </c:pt>
                <c:pt idx="1">
                  <c:v>11.033221374514172</c:v>
                </c:pt>
                <c:pt idx="2">
                  <c:v>12.22945635069904</c:v>
                </c:pt>
                <c:pt idx="3">
                  <c:v>13.86967916731815</c:v>
                </c:pt>
                <c:pt idx="4">
                  <c:v>15.657491318360004</c:v>
                </c:pt>
                <c:pt idx="5">
                  <c:v>16.48</c:v>
                </c:pt>
                <c:pt idx="6">
                  <c:v>16.850355508475264</c:v>
                </c:pt>
                <c:pt idx="7">
                  <c:v>18.044278819798262</c:v>
                </c:pt>
                <c:pt idx="8">
                  <c:v>20.52474691037968</c:v>
                </c:pt>
                <c:pt idx="9">
                  <c:v>22.228915256902422</c:v>
                </c:pt>
                <c:pt idx="10">
                  <c:v>23.443043837050702</c:v>
                </c:pt>
                <c:pt idx="11">
                  <c:v>23.297592434925537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overlap val="-25"/>
        <c:axId val="-727503088"/>
        <c:axId val="-727499280"/>
      </c:barChart>
      <c:catAx>
        <c:axId val="-72750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7499280"/>
        <c:crosses val="autoZero"/>
        <c:auto val="1"/>
        <c:lblAlgn val="ctr"/>
        <c:lblOffset val="100"/>
        <c:noMultiLvlLbl val="0"/>
      </c:catAx>
      <c:valAx>
        <c:axId val="-727499280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27503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6161616161616162E-2"/>
          <c:y val="2.7936507936507936E-2"/>
          <c:w val="0.97460317460317458"/>
          <c:h val="0.84458462692163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 Poblac por áreas'!$C$31</c:f>
              <c:strCache>
                <c:ptCount val="1"/>
                <c:pt idx="0">
                  <c:v>Urbano 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chemeClr val="accent5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 Poblac por áreas'!$B$32:$B$38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'1.2 Poblac por áreas'!$C$32:$C$38</c:f>
              <c:numCache>
                <c:formatCode>0.0%</c:formatCode>
                <c:ptCount val="7"/>
                <c:pt idx="0">
                  <c:v>1.8439548908389187E-2</c:v>
                </c:pt>
                <c:pt idx="1">
                  <c:v>7.376962823126984E-2</c:v>
                </c:pt>
                <c:pt idx="2">
                  <c:v>9.3054661712071968E-2</c:v>
                </c:pt>
                <c:pt idx="3">
                  <c:v>0.18537156909941208</c:v>
                </c:pt>
                <c:pt idx="4">
                  <c:v>0.42701772597892496</c:v>
                </c:pt>
                <c:pt idx="5">
                  <c:v>0.12607411454090997</c:v>
                </c:pt>
                <c:pt idx="6">
                  <c:v>7.6272751529022007E-2</c:v>
                </c:pt>
              </c:numCache>
            </c:numRef>
          </c:val>
        </c:ser>
        <c:ser>
          <c:idx val="1"/>
          <c:order val="1"/>
          <c:tx>
            <c:strRef>
              <c:f>'1.2 Poblac por áreas'!$D$31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>
                  <a:lumMod val="75000"/>
                </a:schemeClr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66699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'1.2 Poblac por áreas'!$B$32:$B$38</c:f>
              <c:strCache>
                <c:ptCount val="7"/>
                <c:pt idx="0">
                  <c:v>&lt; 1 año</c:v>
                </c:pt>
                <c:pt idx="1">
                  <c:v>1 a 4</c:v>
                </c:pt>
                <c:pt idx="2">
                  <c:v>5 a 9</c:v>
                </c:pt>
                <c:pt idx="3">
                  <c:v>10 a 19</c:v>
                </c:pt>
                <c:pt idx="4">
                  <c:v>20 a 49</c:v>
                </c:pt>
                <c:pt idx="5">
                  <c:v>50 a 64</c:v>
                </c:pt>
                <c:pt idx="6">
                  <c:v>65 y más</c:v>
                </c:pt>
              </c:strCache>
            </c:strRef>
          </c:cat>
          <c:val>
            <c:numRef>
              <c:f>'1.2 Poblac por áreas'!$D$32:$D$38</c:f>
              <c:numCache>
                <c:formatCode>0.0%</c:formatCode>
                <c:ptCount val="7"/>
                <c:pt idx="0">
                  <c:v>1.8949629663762565E-2</c:v>
                </c:pt>
                <c:pt idx="1">
                  <c:v>7.6068412639376651E-2</c:v>
                </c:pt>
                <c:pt idx="2">
                  <c:v>9.6091662391777924E-2</c:v>
                </c:pt>
                <c:pt idx="3">
                  <c:v>0.18968030101486094</c:v>
                </c:pt>
                <c:pt idx="4">
                  <c:v>0.42118601949161188</c:v>
                </c:pt>
                <c:pt idx="5">
                  <c:v>0.12098334823079164</c:v>
                </c:pt>
                <c:pt idx="6">
                  <c:v>7.704062656781839E-2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-732066352"/>
        <c:axId val="-732073424"/>
      </c:barChart>
      <c:catAx>
        <c:axId val="-73206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66699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32073424"/>
        <c:crosses val="autoZero"/>
        <c:auto val="1"/>
        <c:lblAlgn val="ctr"/>
        <c:lblOffset val="100"/>
        <c:noMultiLvlLbl val="0"/>
      </c:catAx>
      <c:valAx>
        <c:axId val="-732073424"/>
        <c:scaling>
          <c:orientation val="minMax"/>
          <c:min val="0"/>
        </c:scaling>
        <c:delete val="1"/>
        <c:axPos val="l"/>
        <c:numFmt formatCode="0.0%" sourceLinked="1"/>
        <c:majorTickMark val="out"/>
        <c:minorTickMark val="none"/>
        <c:tickLblPos val="nextTo"/>
        <c:crossAx val="-7320663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00" b="0" i="0" u="none" strike="noStrike" baseline="0">
              <a:solidFill>
                <a:srgbClr val="808080"/>
              </a:solidFill>
              <a:latin typeface="Century Gothic"/>
              <a:ea typeface="Century Gothic"/>
              <a:cs typeface="Century Gothic"/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25396567803304"/>
          <c:y val="3.4233270142793364E-2"/>
          <c:w val="0.785696224246479"/>
          <c:h val="0.964401294498381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'4.4 Prom de estada por entidad'!$B$26:$B$31</c:f>
              <c:strCache>
                <c:ptCount val="6"/>
                <c:pt idx="0">
                  <c:v>Ministerio de Salud Pública</c:v>
                </c:pt>
                <c:pt idx="1">
                  <c:v>Ministerio de Defensa Nacional </c:v>
                </c:pt>
                <c:pt idx="2">
                  <c:v>Instituto Ecuatoriano de Seguridad Social</c:v>
                </c:pt>
                <c:pt idx="3">
                  <c:v>Otros públicos</c:v>
                </c:pt>
                <c:pt idx="4">
                  <c:v>Municipios</c:v>
                </c:pt>
                <c:pt idx="5">
                  <c:v>Fiscomisionales</c:v>
                </c:pt>
              </c:strCache>
            </c:strRef>
          </c:cat>
          <c:val>
            <c:numRef>
              <c:f>'4.4 Prom de estada por entidad'!$C$26:$C$31</c:f>
              <c:numCache>
                <c:formatCode>0.0</c:formatCode>
                <c:ptCount val="6"/>
                <c:pt idx="0">
                  <c:v>4.6911850904537351</c:v>
                </c:pt>
                <c:pt idx="1">
                  <c:v>5.3222190826033717</c:v>
                </c:pt>
                <c:pt idx="2">
                  <c:v>4.9484229373231852</c:v>
                </c:pt>
                <c:pt idx="3">
                  <c:v>5.2666579395208801</c:v>
                </c:pt>
                <c:pt idx="4">
                  <c:v>4.5380005490086575</c:v>
                </c:pt>
                <c:pt idx="5">
                  <c:v>2.7842430484037077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27498736"/>
        <c:axId val="-727497104"/>
      </c:barChart>
      <c:catAx>
        <c:axId val="-727498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27497104"/>
        <c:crosses val="autoZero"/>
        <c:auto val="1"/>
        <c:lblAlgn val="ctr"/>
        <c:lblOffset val="100"/>
        <c:noMultiLvlLbl val="0"/>
      </c:catAx>
      <c:valAx>
        <c:axId val="-727497104"/>
        <c:scaling>
          <c:orientation val="minMax"/>
        </c:scaling>
        <c:delete val="1"/>
        <c:axPos val="t"/>
        <c:numFmt formatCode="0.0" sourceLinked="1"/>
        <c:majorTickMark val="out"/>
        <c:minorTickMark val="none"/>
        <c:tickLblPos val="nextTo"/>
        <c:crossAx val="-727498736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159393987108755E-3"/>
          <c:y val="2.9042904290429043E-2"/>
          <c:w val="0.97606419046119441"/>
          <c:h val="0.9028118811881188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A6DFF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BEAA"/>
              </a:solidFill>
              <a:ln>
                <a:solidFill>
                  <a:srgbClr val="FF7878"/>
                </a:solidFill>
              </a:ln>
            </c:spPr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'4.5 Establecimientos hosp prome'!$C$53:$C$55</c:f>
              <c:strCache>
                <c:ptCount val="3"/>
                <c:pt idx="0">
                  <c:v>Nacional</c:v>
                </c:pt>
                <c:pt idx="1">
                  <c:v>Sector público</c:v>
                </c:pt>
                <c:pt idx="2">
                  <c:v> Sector privado </c:v>
                </c:pt>
              </c:strCache>
            </c:strRef>
          </c:cat>
          <c:val>
            <c:numRef>
              <c:f>'4.5 Establecimientos hosp prome'!$D$53:$D$55</c:f>
              <c:numCache>
                <c:formatCode>#,##0.00</c:formatCode>
                <c:ptCount val="3"/>
                <c:pt idx="0">
                  <c:v>4.5380005490086575</c:v>
                </c:pt>
                <c:pt idx="1">
                  <c:v>4.7794329808913938</c:v>
                </c:pt>
                <c:pt idx="2">
                  <c:v>4.1132740869879472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-724554784"/>
        <c:axId val="-724553152"/>
      </c:barChart>
      <c:catAx>
        <c:axId val="-72455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53152"/>
        <c:crosses val="autoZero"/>
        <c:auto val="1"/>
        <c:lblAlgn val="ctr"/>
        <c:lblOffset val="100"/>
        <c:noMultiLvlLbl val="0"/>
      </c:catAx>
      <c:valAx>
        <c:axId val="-724553152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245547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6DF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BEAA"/>
              </a:solidFill>
              <a:ln>
                <a:solidFill>
                  <a:srgbClr val="FF7878"/>
                </a:solidFill>
              </a:ln>
            </c:spPr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808080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'4.5 Establecimientos hosp prome'!$C$67:$C$69</c:f>
              <c:strCache>
                <c:ptCount val="3"/>
                <c:pt idx="0">
                  <c:v>Nacional</c:v>
                </c:pt>
                <c:pt idx="1">
                  <c:v>Sector público</c:v>
                </c:pt>
                <c:pt idx="2">
                  <c:v> Sector privado </c:v>
                </c:pt>
              </c:strCache>
            </c:strRef>
          </c:cat>
          <c:val>
            <c:numRef>
              <c:f>'4.5 Establecimientos hosp prome'!$D$67:$D$69</c:f>
              <c:numCache>
                <c:formatCode>#,##0.00</c:formatCode>
                <c:ptCount val="3"/>
                <c:pt idx="0">
                  <c:v>44.759225728573867</c:v>
                </c:pt>
                <c:pt idx="1">
                  <c:v>48.928449996304217</c:v>
                </c:pt>
                <c:pt idx="2">
                  <c:v>38.924381917864913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-724554240"/>
        <c:axId val="-724550432"/>
      </c:barChart>
      <c:catAx>
        <c:axId val="-72455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808080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50432"/>
        <c:crosses val="autoZero"/>
        <c:auto val="1"/>
        <c:lblAlgn val="ctr"/>
        <c:lblOffset val="100"/>
        <c:noMultiLvlLbl val="0"/>
      </c:catAx>
      <c:valAx>
        <c:axId val="-724550432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245542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18710683971816"/>
          <c:y val="2.8687852142358281E-2"/>
          <c:w val="0.79266657854523481"/>
          <c:h val="0.899335561718675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'4.6 Camas dotación'!$D$24</c:f>
              <c:strCache>
                <c:ptCount val="1"/>
                <c:pt idx="0">
                  <c:v> 2.021   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'4.6 Camas dotación'!$B$25:$B$31</c:f>
              <c:strCache>
                <c:ptCount val="7"/>
                <c:pt idx="0">
                  <c:v>Ministerio de Salud Pública </c:v>
                </c:pt>
                <c:pt idx="1">
                  <c:v>Con fines de lucro </c:v>
                </c:pt>
                <c:pt idx="2">
                  <c:v>Seguro social (IESS)</c:v>
                </c:pt>
                <c:pt idx="3">
                  <c:v>Sin fines de lucro  </c:v>
                </c:pt>
                <c:pt idx="4">
                  <c:v>Otras 1/</c:v>
                </c:pt>
                <c:pt idx="5">
                  <c:v>Ministerio de Defensa Nacional</c:v>
                </c:pt>
                <c:pt idx="6">
                  <c:v>Beneficencia y Soc. Protectora</c:v>
                </c:pt>
              </c:strCache>
            </c:strRef>
          </c:cat>
          <c:val>
            <c:numRef>
              <c:f>'4.6 Camas dotación'!$D$25:$D$31</c:f>
              <c:numCache>
                <c:formatCode>0.00%</c:formatCode>
                <c:ptCount val="7"/>
                <c:pt idx="0">
                  <c:v>0.39433499485718809</c:v>
                </c:pt>
                <c:pt idx="1">
                  <c:v>0.29246775852519979</c:v>
                </c:pt>
                <c:pt idx="2">
                  <c:v>0.16615238547353431</c:v>
                </c:pt>
                <c:pt idx="3">
                  <c:v>0.10309359917715009</c:v>
                </c:pt>
                <c:pt idx="4">
                  <c:v>2.2430572038927132E-2</c:v>
                </c:pt>
                <c:pt idx="5">
                  <c:v>2.1520689928000634E-2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5"/>
        <c:axId val="-724548256"/>
        <c:axId val="-724556960"/>
      </c:barChart>
      <c:catAx>
        <c:axId val="-724548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56960"/>
        <c:crosses val="autoZero"/>
        <c:auto val="1"/>
        <c:lblAlgn val="ctr"/>
        <c:lblOffset val="100"/>
        <c:noMultiLvlLbl val="0"/>
      </c:catAx>
      <c:valAx>
        <c:axId val="-724556960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-724548256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18710683971816"/>
          <c:y val="2.8687852142358281E-2"/>
          <c:w val="0.71682014740641498"/>
          <c:h val="0.899335561718675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'4.7 Consulta de morbilidad'!$D$25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'4.7 Consulta de morbilidad'!$B$26:$B$29</c:f>
              <c:strCache>
                <c:ptCount val="4"/>
                <c:pt idx="0">
                  <c:v>Hospitales generales 1/</c:v>
                </c:pt>
                <c:pt idx="1">
                  <c:v>Hospitales básicos</c:v>
                </c:pt>
                <c:pt idx="2">
                  <c:v>Hospitales especializados</c:v>
                </c:pt>
                <c:pt idx="3">
                  <c:v>Clínicas particulares</c:v>
                </c:pt>
              </c:strCache>
            </c:strRef>
          </c:cat>
          <c:val>
            <c:numRef>
              <c:f>'4.7 Consulta de morbilidad'!$D$26:$D$29</c:f>
              <c:numCache>
                <c:formatCode>0.00%</c:formatCode>
                <c:ptCount val="4"/>
                <c:pt idx="0">
                  <c:v>0.41987631828388666</c:v>
                </c:pt>
                <c:pt idx="1">
                  <c:v>0.30081031617553677</c:v>
                </c:pt>
                <c:pt idx="2">
                  <c:v>0.24012088782329968</c:v>
                </c:pt>
                <c:pt idx="3">
                  <c:v>3.9192477717276929E-2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5"/>
        <c:axId val="-724553696"/>
        <c:axId val="-724562944"/>
      </c:barChart>
      <c:catAx>
        <c:axId val="-724553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62944"/>
        <c:crosses val="autoZero"/>
        <c:auto val="1"/>
        <c:lblAlgn val="ctr"/>
        <c:lblOffset val="100"/>
        <c:noMultiLvlLbl val="0"/>
      </c:catAx>
      <c:valAx>
        <c:axId val="-724562944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-724553696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18710683971816"/>
          <c:y val="2.8687852142358281E-2"/>
          <c:w val="0.71682014740641498"/>
          <c:h val="0.899335561718675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'4.7 Consulta de morbilidad'!$D$36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'4.7 Consulta de morbilidad'!$B$37:$B$41</c:f>
              <c:strCache>
                <c:ptCount val="5"/>
                <c:pt idx="0">
                  <c:v>Centros de salud</c:v>
                </c:pt>
                <c:pt idx="1">
                  <c:v>Otros 2/</c:v>
                </c:pt>
                <c:pt idx="2">
                  <c:v>Dispensarios médicos</c:v>
                </c:pt>
                <c:pt idx="3">
                  <c:v>Puestos de salud</c:v>
                </c:pt>
                <c:pt idx="4">
                  <c:v>Subcentros de salud</c:v>
                </c:pt>
              </c:strCache>
            </c:strRef>
          </c:cat>
          <c:val>
            <c:numRef>
              <c:f>'4.7 Consulta de morbilidad'!$D$37:$D$41</c:f>
              <c:numCache>
                <c:formatCode>0.00%</c:formatCode>
                <c:ptCount val="5"/>
                <c:pt idx="0">
                  <c:v>0.56888347948120421</c:v>
                </c:pt>
                <c:pt idx="1">
                  <c:v>0.29308722600128162</c:v>
                </c:pt>
                <c:pt idx="2">
                  <c:v>9.2676865307017076E-2</c:v>
                </c:pt>
                <c:pt idx="3">
                  <c:v>4.2931171735037285E-2</c:v>
                </c:pt>
                <c:pt idx="4">
                  <c:v>2.4212574754597913E-3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5"/>
        <c:axId val="-724561312"/>
        <c:axId val="-724558592"/>
      </c:barChart>
      <c:catAx>
        <c:axId val="-7245613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58592"/>
        <c:crosses val="autoZero"/>
        <c:auto val="1"/>
        <c:lblAlgn val="ctr"/>
        <c:lblOffset val="100"/>
        <c:noMultiLvlLbl val="0"/>
      </c:catAx>
      <c:valAx>
        <c:axId val="-724558592"/>
        <c:scaling>
          <c:orientation val="minMax"/>
        </c:scaling>
        <c:delete val="1"/>
        <c:axPos val="t"/>
        <c:numFmt formatCode="0.00%" sourceLinked="1"/>
        <c:majorTickMark val="out"/>
        <c:minorTickMark val="none"/>
        <c:tickLblPos val="nextTo"/>
        <c:crossAx val="-724561312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06819006166122E-2"/>
          <c:y val="2.5851938895417155E-2"/>
          <c:w val="0.96808124773304316"/>
          <c:h val="0.913490011750881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'4.8 Consultas tipo de age'!$E$21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'4.8 Consultas tipo de age'!$C$22:$C$25</c:f>
              <c:strCache>
                <c:ptCount val="4"/>
                <c:pt idx="0">
                  <c:v>Médico</c:v>
                </c:pt>
                <c:pt idx="1">
                  <c:v>Obstetriz</c:v>
                </c:pt>
                <c:pt idx="2">
                  <c:v>Enfermería</c:v>
                </c:pt>
                <c:pt idx="3">
                  <c:v>Psicólogos</c:v>
                </c:pt>
              </c:strCache>
            </c:strRef>
          </c:cat>
          <c:val>
            <c:numRef>
              <c:f>'4.8 Consultas tipo de age'!$E$22:$E$25</c:f>
              <c:numCache>
                <c:formatCode>0.00%</c:formatCode>
                <c:ptCount val="4"/>
                <c:pt idx="0">
                  <c:v>0.93571886554067774</c:v>
                </c:pt>
                <c:pt idx="1">
                  <c:v>3.2086685969493205E-2</c:v>
                </c:pt>
                <c:pt idx="2">
                  <c:v>0</c:v>
                </c:pt>
                <c:pt idx="3">
                  <c:v>3.2194448489829192E-2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-724549344"/>
        <c:axId val="-724559136"/>
      </c:barChart>
      <c:catAx>
        <c:axId val="-72454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24559136"/>
        <c:crosses val="autoZero"/>
        <c:auto val="1"/>
        <c:lblAlgn val="ctr"/>
        <c:lblOffset val="100"/>
        <c:noMultiLvlLbl val="0"/>
      </c:catAx>
      <c:valAx>
        <c:axId val="-724559136"/>
        <c:scaling>
          <c:orientation val="minMax"/>
        </c:scaling>
        <c:delete val="1"/>
        <c:axPos val="l"/>
        <c:numFmt formatCode="0.00%" sourceLinked="1"/>
        <c:majorTickMark val="out"/>
        <c:minorTickMark val="none"/>
        <c:tickLblPos val="nextTo"/>
        <c:crossAx val="-7245493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FFCC00"/>
            </a:solidFill>
            <a:ln>
              <a:solidFill>
                <a:srgbClr val="7030A0"/>
              </a:solidFill>
            </a:ln>
          </c:spPr>
          <c:dPt>
            <c:idx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dLbl>
              <c:idx val="0"/>
              <c:layout>
                <c:manualLayout>
                  <c:x val="-4.2981706026362955E-2"/>
                  <c:y val="-0.3487548276997694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7609368635503906E-2"/>
                  <c:y val="2.5042478550722693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'4.9 Egresos porcentuales'!$B$25:$B$26</c:f>
              <c:strCache>
                <c:ptCount val="2"/>
                <c:pt idx="0">
                  <c:v>Altas</c:v>
                </c:pt>
                <c:pt idx="1">
                  <c:v>Fallecidos</c:v>
                </c:pt>
              </c:strCache>
            </c:strRef>
          </c:cat>
          <c:val>
            <c:numRef>
              <c:f>'4.9 Egresos porcentuales'!$D$25:$D$26</c:f>
              <c:numCache>
                <c:formatCode>0.00%</c:formatCode>
                <c:ptCount val="2"/>
                <c:pt idx="0">
                  <c:v>0.9701088867163985</c:v>
                </c:pt>
                <c:pt idx="1">
                  <c:v>2.9891113283601497E-2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216030489803595E-2"/>
          <c:y val="3.5685767687670698E-2"/>
          <c:w val="0.96291591985552449"/>
          <c:h val="0.93453462906500528"/>
        </c:manualLayout>
      </c:layout>
      <c:lineChart>
        <c:grouping val="stacked"/>
        <c:varyColors val="0"/>
        <c:ser>
          <c:idx val="0"/>
          <c:order val="0"/>
          <c:tx>
            <c:strRef>
              <c:f>'2.1 Tasas de variación PIB'!$B$9</c:f>
              <c:strCache>
                <c:ptCount val="1"/>
                <c:pt idx="0">
                  <c:v>Tasas de variación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3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spPr/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1176470588235411E-2"/>
                  <c:y val="-8.68181231444431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 Tasas de variación PIB'!$D$7:$U$7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'2.1 Tasas de variación PIB'!$D$9:$U$9</c:f>
              <c:numCache>
                <c:formatCode>0.0%</c:formatCode>
                <c:ptCount val="18"/>
                <c:pt idx="0">
                  <c:v>0.12822807660058799</c:v>
                </c:pt>
                <c:pt idx="1">
                  <c:v>0.13433180855058757</c:v>
                </c:pt>
                <c:pt idx="2">
                  <c:v>0.12756759478532409</c:v>
                </c:pt>
                <c:pt idx="3">
                  <c:v>8.9862164994332305E-2</c:v>
                </c:pt>
                <c:pt idx="4">
                  <c:v>0.21084741646357186</c:v>
                </c:pt>
                <c:pt idx="5">
                  <c:v>1.2257427164498402E-2</c:v>
                </c:pt>
                <c:pt idx="6">
                  <c:v>0.11253545003409005</c:v>
                </c:pt>
                <c:pt idx="7">
                  <c:v>0.13976343479001407</c:v>
                </c:pt>
                <c:pt idx="8">
                  <c:v>0.1090848121459802</c:v>
                </c:pt>
                <c:pt idx="9">
                  <c:v>8.1946572279066876E-2</c:v>
                </c:pt>
                <c:pt idx="10">
                  <c:v>6.9344009737278611E-2</c:v>
                </c:pt>
                <c:pt idx="11">
                  <c:v>-2.3946110864845771E-2</c:v>
                </c:pt>
                <c:pt idx="12">
                  <c:v>6.5194129932888423E-3</c:v>
                </c:pt>
                <c:pt idx="13">
                  <c:v>4.3608830045471558E-2</c:v>
                </c:pt>
                <c:pt idx="14">
                  <c:v>3.1316160942224114E-2</c:v>
                </c:pt>
                <c:pt idx="15">
                  <c:v>5.0761510514010233E-3</c:v>
                </c:pt>
                <c:pt idx="16">
                  <c:v>-8.1556261016702325E-2</c:v>
                </c:pt>
                <c:pt idx="17">
                  <c:v>6.9238233218107181E-2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32065264"/>
        <c:axId val="-732070160"/>
      </c:lineChart>
      <c:catAx>
        <c:axId val="-73206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32070160"/>
        <c:crosses val="autoZero"/>
        <c:auto val="1"/>
        <c:lblAlgn val="ctr"/>
        <c:lblOffset val="100"/>
        <c:noMultiLvlLbl val="0"/>
      </c:catAx>
      <c:valAx>
        <c:axId val="-732070160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73206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strRef>
              <c:f>'2.1 Tasas de variación PIB'!$B$15</c:f>
              <c:strCache>
                <c:ptCount val="1"/>
                <c:pt idx="0">
                  <c:v>Tasas de variación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3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 Tasas de variación PIB'!$D$13:$U$13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'2.1 Tasas de variación PIB'!$D$15:$U$15</c:f>
              <c:numCache>
                <c:formatCode>0.0%</c:formatCode>
                <c:ptCount val="18"/>
                <c:pt idx="0">
                  <c:v>8.2110209173403836E-2</c:v>
                </c:pt>
                <c:pt idx="1">
                  <c:v>5.2913082669940215E-2</c:v>
                </c:pt>
                <c:pt idx="2">
                  <c:v>4.4035264338318614E-2</c:v>
                </c:pt>
                <c:pt idx="3">
                  <c:v>2.190063972245393E-2</c:v>
                </c:pt>
                <c:pt idx="4">
                  <c:v>6.3571305999083227E-2</c:v>
                </c:pt>
                <c:pt idx="5">
                  <c:v>5.6649159210009348E-3</c:v>
                </c:pt>
                <c:pt idx="6">
                  <c:v>3.5252986689402688E-2</c:v>
                </c:pt>
                <c:pt idx="7">
                  <c:v>7.8681409191099672E-2</c:v>
                </c:pt>
                <c:pt idx="8">
                  <c:v>5.6419620667119919E-2</c:v>
                </c:pt>
                <c:pt idx="9">
                  <c:v>4.9465112669062616E-2</c:v>
                </c:pt>
                <c:pt idx="10">
                  <c:v>3.7888685492083241E-2</c:v>
                </c:pt>
                <c:pt idx="11">
                  <c:v>9.8872608346267654E-4</c:v>
                </c:pt>
                <c:pt idx="12">
                  <c:v>-1.2263839846387903E-2</c:v>
                </c:pt>
                <c:pt idx="13">
                  <c:v>2.3683865263365078E-2</c:v>
                </c:pt>
                <c:pt idx="14">
                  <c:v>1.2892919329050123E-2</c:v>
                </c:pt>
                <c:pt idx="15">
                  <c:v>1.210510284765931E-4</c:v>
                </c:pt>
                <c:pt idx="16">
                  <c:v>-7.7876070909342232E-2</c:v>
                </c:pt>
                <c:pt idx="17">
                  <c:v>4.2352512417257238E-2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32077232"/>
        <c:axId val="-732075600"/>
      </c:lineChart>
      <c:catAx>
        <c:axId val="-73207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32075600"/>
        <c:crosses val="autoZero"/>
        <c:auto val="1"/>
        <c:lblAlgn val="ctr"/>
        <c:lblOffset val="100"/>
        <c:noMultiLvlLbl val="0"/>
      </c:catAx>
      <c:valAx>
        <c:axId val="-732075600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73207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1"/>
          <c:order val="0"/>
          <c:tx>
            <c:strRef>
              <c:f>'2.2 Inflación anual'!$B$8</c:f>
              <c:strCache>
                <c:ptCount val="1"/>
                <c:pt idx="0">
                  <c:v>Inflación nacional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1792185996012504E-2"/>
                  <c:y val="1.835133383304848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'2.2 Inflación anual'!$C$7:$U$7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'2.2 Inflación anual'!$C$8:$U$8</c:f>
              <c:numCache>
                <c:formatCode>0.00%</c:formatCode>
                <c:ptCount val="19"/>
                <c:pt idx="0">
                  <c:v>6.06987546515E-2</c:v>
                </c:pt>
                <c:pt idx="1">
                  <c:v>1.9455764427500001E-2</c:v>
                </c:pt>
                <c:pt idx="2">
                  <c:v>3.1342192727700002E-2</c:v>
                </c:pt>
                <c:pt idx="3">
                  <c:v>2.8693946629599999E-2</c:v>
                </c:pt>
                <c:pt idx="4">
                  <c:v>3.3197064259900003E-2</c:v>
                </c:pt>
                <c:pt idx="5">
                  <c:v>8.8305413647300005E-2</c:v>
                </c:pt>
                <c:pt idx="6">
                  <c:v>4.3117436393000003E-2</c:v>
                </c:pt>
                <c:pt idx="7">
                  <c:v>3.32803507446E-2</c:v>
                </c:pt>
                <c:pt idx="8">
                  <c:v>5.4093822756100002E-2</c:v>
                </c:pt>
                <c:pt idx="9">
                  <c:v>4.1639096100400001E-2</c:v>
                </c:pt>
                <c:pt idx="10">
                  <c:v>2.7003420115399999E-2</c:v>
                </c:pt>
                <c:pt idx="11">
                  <c:v>3.6673572119300002E-2</c:v>
                </c:pt>
                <c:pt idx="12">
                  <c:v>3.3801251329221398E-2</c:v>
                </c:pt>
                <c:pt idx="13">
                  <c:v>1.11979144715992E-2</c:v>
                </c:pt>
                <c:pt idx="14">
                  <c:v>-1.9670054309900002E-3</c:v>
                </c:pt>
                <c:pt idx="15">
                  <c:v>2.6617035809426001E-3</c:v>
                </c:pt>
                <c:pt idx="16">
                  <c:v>-6.5333180752279998E-4</c:v>
                </c:pt>
                <c:pt idx="17">
                  <c:v>-9.3298918884635006E-3</c:v>
                </c:pt>
                <c:pt idx="18">
                  <c:v>1.9406784703697201E-2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32064720"/>
        <c:axId val="-732072336"/>
      </c:lineChart>
      <c:catAx>
        <c:axId val="-73206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32072336"/>
        <c:crosses val="autoZero"/>
        <c:auto val="1"/>
        <c:lblAlgn val="ctr"/>
        <c:lblOffset val="100"/>
        <c:noMultiLvlLbl val="0"/>
      </c:catAx>
      <c:valAx>
        <c:axId val="-732072336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73206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1"/>
          <c:order val="0"/>
          <c:tx>
            <c:strRef>
              <c:f>'2.2 Inflación anual'!$B$12</c:f>
              <c:strCache>
                <c:ptCount val="1"/>
                <c:pt idx="0">
                  <c:v>Inflación del sector salud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5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'2.2 Inflación anual'!$C$11:$U$11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'2.2 Inflación anual'!$C$12:$U$12</c:f>
              <c:numCache>
                <c:formatCode>0.00%</c:formatCode>
                <c:ptCount val="19"/>
                <c:pt idx="0">
                  <c:v>5.1999999999999998E-2</c:v>
                </c:pt>
                <c:pt idx="1">
                  <c:v>-1E-3</c:v>
                </c:pt>
                <c:pt idx="2">
                  <c:v>7.3000000000000001E-3</c:v>
                </c:pt>
                <c:pt idx="3">
                  <c:v>2.2499999999999999E-2</c:v>
                </c:pt>
                <c:pt idx="4">
                  <c:v>1.83E-2</c:v>
                </c:pt>
                <c:pt idx="5">
                  <c:v>3.2300000000000002E-2</c:v>
                </c:pt>
                <c:pt idx="6">
                  <c:v>3.6999999999999998E-2</c:v>
                </c:pt>
                <c:pt idx="7">
                  <c:v>3.8600000000000002E-2</c:v>
                </c:pt>
                <c:pt idx="8">
                  <c:v>3.73E-2</c:v>
                </c:pt>
                <c:pt idx="9">
                  <c:v>4.2900000000000001E-2</c:v>
                </c:pt>
                <c:pt idx="10">
                  <c:v>4.07E-2</c:v>
                </c:pt>
                <c:pt idx="11">
                  <c:v>3.8300000000000001E-2</c:v>
                </c:pt>
                <c:pt idx="12">
                  <c:v>2.8899999999999999E-2</c:v>
                </c:pt>
                <c:pt idx="13">
                  <c:v>2.6599999999999999E-2</c:v>
                </c:pt>
                <c:pt idx="14">
                  <c:v>1.15E-2</c:v>
                </c:pt>
                <c:pt idx="15">
                  <c:v>2.1499999999999998E-2</c:v>
                </c:pt>
                <c:pt idx="16">
                  <c:v>1.37E-2</c:v>
                </c:pt>
                <c:pt idx="17">
                  <c:v>3.5900000000000001E-2</c:v>
                </c:pt>
                <c:pt idx="18">
                  <c:v>1.61661825733607E-2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32078864"/>
        <c:axId val="-732065808"/>
      </c:lineChart>
      <c:catAx>
        <c:axId val="-73207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C"/>
          </a:p>
        </c:txPr>
        <c:crossAx val="-732065808"/>
        <c:crosses val="autoZero"/>
        <c:auto val="1"/>
        <c:lblAlgn val="ctr"/>
        <c:lblOffset val="100"/>
        <c:noMultiLvlLbl val="0"/>
      </c:catAx>
      <c:valAx>
        <c:axId val="-732065808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73207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920625025657774E-2"/>
          <c:y val="2.5373215378443108E-2"/>
          <c:w val="0.92960995941067404"/>
          <c:h val="0.793943775556104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'2.3 Condicion de actividad'!$C$20</c:f>
              <c:strCache>
                <c:ptCount val="1"/>
                <c:pt idx="0">
                  <c:v>Población Económicamente Activa (PEA)</c:v>
                </c:pt>
              </c:strCache>
            </c:strRef>
          </c:tx>
          <c:spPr>
            <a:solidFill>
              <a:srgbClr val="4BACC6"/>
            </a:solidFill>
            <a:ln w="12700">
              <a:solidFill>
                <a:srgbClr val="31859C"/>
              </a:solidFill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'2.3 Condicion de actividad'!$B$21:$B$25</c:f>
              <c:strCache>
                <c:ptCount val="5"/>
                <c:pt idx="0">
                  <c:v>De 15 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64 años</c:v>
                </c:pt>
                <c:pt idx="4">
                  <c:v>De 65 años y más</c:v>
                </c:pt>
              </c:strCache>
            </c:strRef>
          </c:cat>
          <c:val>
            <c:numRef>
              <c:f>'2.3 Condicion de actividad'!$C$21:$C$25</c:f>
              <c:numCache>
                <c:formatCode>0.0%</c:formatCode>
                <c:ptCount val="5"/>
                <c:pt idx="0">
                  <c:v>0.17735483819575312</c:v>
                </c:pt>
                <c:pt idx="1">
                  <c:v>0.22346682950712499</c:v>
                </c:pt>
                <c:pt idx="2">
                  <c:v>0.22481763571992092</c:v>
                </c:pt>
                <c:pt idx="3">
                  <c:v>0.30113437303515184</c:v>
                </c:pt>
                <c:pt idx="4">
                  <c:v>7.3226323542048999E-2</c:v>
                </c:pt>
              </c:numCache>
            </c:numRef>
          </c:val>
        </c:ser>
        <c:ser>
          <c:idx val="1"/>
          <c:order val="1"/>
          <c:tx>
            <c:strRef>
              <c:f>'2.3 Condicion de actividad'!$D$20</c:f>
              <c:strCache>
                <c:ptCount val="1"/>
                <c:pt idx="0">
                  <c:v>Población Económicamente Inactiva (PEI)</c:v>
                </c:pt>
              </c:strCache>
            </c:strRef>
          </c:tx>
          <c:spPr>
            <a:solidFill>
              <a:srgbClr val="DAEEF3"/>
            </a:solidFill>
            <a:ln w="12700"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'2.3 Condicion de actividad'!$B$21:$B$25</c:f>
              <c:strCache>
                <c:ptCount val="5"/>
                <c:pt idx="0">
                  <c:v>De 15 a 24 años</c:v>
                </c:pt>
                <c:pt idx="1">
                  <c:v>De 25 a 34 años</c:v>
                </c:pt>
                <c:pt idx="2">
                  <c:v>De 35 a 44 años</c:v>
                </c:pt>
                <c:pt idx="3">
                  <c:v>De 45 a 64 años</c:v>
                </c:pt>
                <c:pt idx="4">
                  <c:v>De 65 años y más</c:v>
                </c:pt>
              </c:strCache>
            </c:strRef>
          </c:cat>
          <c:val>
            <c:numRef>
              <c:f>'2.3 Condicion de actividad'!$D$21:$D$25</c:f>
              <c:numCache>
                <c:formatCode>0.0%</c:formatCode>
                <c:ptCount val="5"/>
                <c:pt idx="0">
                  <c:v>0.39814352475382131</c:v>
                </c:pt>
                <c:pt idx="1">
                  <c:v>0.11085869942380473</c:v>
                </c:pt>
                <c:pt idx="2">
                  <c:v>8.478867541485173E-2</c:v>
                </c:pt>
                <c:pt idx="3">
                  <c:v>0.17200190823851005</c:v>
                </c:pt>
                <c:pt idx="4">
                  <c:v>0.23420719216901223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6"/>
        <c:axId val="-732079408"/>
        <c:axId val="-732064176"/>
      </c:barChart>
      <c:catAx>
        <c:axId val="-73207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s-EC"/>
          </a:p>
        </c:txPr>
        <c:crossAx val="-732064176"/>
        <c:crosses val="autoZero"/>
        <c:auto val="1"/>
        <c:lblAlgn val="ctr"/>
        <c:lblOffset val="100"/>
        <c:noMultiLvlLbl val="0"/>
      </c:catAx>
      <c:valAx>
        <c:axId val="-73206417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-732079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495079331292205"/>
          <c:y val="0.89716966173040236"/>
          <c:w val="0.78257968009188739"/>
          <c:h val="8.441999939463906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0" i="0" u="none" strike="noStrike" baseline="0">
          <a:solidFill>
            <a:srgbClr val="646482"/>
          </a:solidFill>
          <a:latin typeface="Century Gothic" panose="020B0502020202020204" pitchFamily="34" charset="0"/>
          <a:ea typeface="Calibri"/>
          <a:cs typeface="Calibri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402626796447233E-2"/>
          <c:y val="5.3974528351741326E-3"/>
          <c:w val="0.95922571558853564"/>
          <c:h val="0.8779766422026216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'2.4 Evol pobreza'!$B$20</c:f>
              <c:strCache>
                <c:ptCount val="1"/>
                <c:pt idx="0">
                  <c:v>Mensual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0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numFmt formatCode="#,##0.0" sourceLinked="0"/>
              <c:spPr/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64647C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es-EC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64647C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'2.4 Evol pobreza'!$C$19:$Q$19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'2.4 Evol pobreza'!$C$20:$Q$20</c:f>
              <c:numCache>
                <c:formatCode>#,##0.00</c:formatCode>
                <c:ptCount val="15"/>
                <c:pt idx="0">
                  <c:v>33.15</c:v>
                </c:pt>
                <c:pt idx="1">
                  <c:v>36.18</c:v>
                </c:pt>
                <c:pt idx="2">
                  <c:v>37.64</c:v>
                </c:pt>
                <c:pt idx="3">
                  <c:v>38.909999999999997</c:v>
                </c:pt>
                <c:pt idx="4">
                  <c:v>41.06</c:v>
                </c:pt>
                <c:pt idx="5">
                  <c:v>43.02</c:v>
                </c:pt>
                <c:pt idx="6">
                  <c:v>44.01</c:v>
                </c:pt>
                <c:pt idx="7">
                  <c:v>45.67</c:v>
                </c:pt>
                <c:pt idx="8">
                  <c:v>47.22</c:v>
                </c:pt>
                <c:pt idx="9">
                  <c:v>47.72</c:v>
                </c:pt>
                <c:pt idx="10">
                  <c:v>47.62</c:v>
                </c:pt>
                <c:pt idx="11">
                  <c:v>47.78</c:v>
                </c:pt>
                <c:pt idx="12">
                  <c:v>47.8</c:v>
                </c:pt>
                <c:pt idx="13">
                  <c:v>47.37</c:v>
                </c:pt>
                <c:pt idx="14">
                  <c:v>48.24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-732076144"/>
        <c:axId val="-732075056"/>
      </c:barChart>
      <c:catAx>
        <c:axId val="-73207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64647C"/>
                </a:solidFill>
                <a:latin typeface="Century Gothic"/>
                <a:ea typeface="Century Gothic"/>
                <a:cs typeface="Century Gothic"/>
              </a:defRPr>
            </a:pPr>
            <a:endParaRPr lang="es-EC"/>
          </a:p>
        </c:txPr>
        <c:crossAx val="-732075056"/>
        <c:crosses val="autoZero"/>
        <c:auto val="1"/>
        <c:lblAlgn val="ctr"/>
        <c:lblOffset val="100"/>
        <c:noMultiLvlLbl val="0"/>
      </c:catAx>
      <c:valAx>
        <c:axId val="-732075056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extTo"/>
        <c:crossAx val="-7320761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C"/>
    </a:p>
  </c:txPr>
  <c:printSettings>
    <c:headerFooter/>
    <c:pageMargins b="0.55118110236220452" l="0.51181102362204722" r="0.51181102362204722" t="0.5511811023622045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4" Type="http://schemas.openxmlformats.org/officeDocument/2006/relationships/chart" Target="../charts/chart23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image" Target="../media/image1.png"/><Relationship Id="rId1" Type="http://schemas.openxmlformats.org/officeDocument/2006/relationships/chart" Target="../charts/chart26.xml"/><Relationship Id="rId4" Type="http://schemas.openxmlformats.org/officeDocument/2006/relationships/chart" Target="../charts/chart2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0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3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6.xm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1.png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214313</xdr:colOff>
      <xdr:row>2</xdr:row>
      <xdr:rowOff>47624</xdr:rowOff>
    </xdr:to>
    <xdr:pic>
      <xdr:nvPicPr>
        <xdr:cNvPr id="27989211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394406" cy="1166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846668</xdr:colOff>
      <xdr:row>0</xdr:row>
      <xdr:rowOff>152135</xdr:rowOff>
    </xdr:from>
    <xdr:to>
      <xdr:col>2</xdr:col>
      <xdr:colOff>7168886</xdr:colOff>
      <xdr:row>0</xdr:row>
      <xdr:rowOff>654843</xdr:rowOff>
    </xdr:to>
    <xdr:sp macro="" textlink="">
      <xdr:nvSpPr>
        <xdr:cNvPr id="8" name="CuadroTexto 7">
          <a:extLst>
            <a:ext uri="{FF2B5EF4-FFF2-40B4-BE49-F238E27FC236}"/>
          </a:extLst>
        </xdr:cNvPr>
        <xdr:cNvSpPr txBox="1"/>
      </xdr:nvSpPr>
      <xdr:spPr>
        <a:xfrm>
          <a:off x="1906324" y="152135"/>
          <a:ext cx="6322218" cy="5027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857251</xdr:colOff>
      <xdr:row>0</xdr:row>
      <xdr:rowOff>531813</xdr:rowOff>
    </xdr:from>
    <xdr:to>
      <xdr:col>2</xdr:col>
      <xdr:colOff>7106709</xdr:colOff>
      <xdr:row>0</xdr:row>
      <xdr:rowOff>928687</xdr:rowOff>
    </xdr:to>
    <xdr:sp macro="" textlink="">
      <xdr:nvSpPr>
        <xdr:cNvPr id="9" name="CuadroTexto 8">
          <a:extLst>
            <a:ext uri="{FF2B5EF4-FFF2-40B4-BE49-F238E27FC236}"/>
          </a:extLst>
        </xdr:cNvPr>
        <xdr:cNvSpPr txBox="1"/>
      </xdr:nvSpPr>
      <xdr:spPr>
        <a:xfrm>
          <a:off x="1916907" y="531813"/>
          <a:ext cx="6249458" cy="396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Indicadores</a:t>
          </a:r>
          <a:r>
            <a:rPr lang="es-ES_tradnl" sz="2200" b="0" i="0" baseline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 físicos</a:t>
          </a:r>
          <a:endParaRPr lang="es-ES_tradnl" sz="22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11</xdr:row>
      <xdr:rowOff>238125</xdr:rowOff>
    </xdr:from>
    <xdr:to>
      <xdr:col>4</xdr:col>
      <xdr:colOff>809625</xdr:colOff>
      <xdr:row>21</xdr:row>
      <xdr:rowOff>371475</xdr:rowOff>
    </xdr:to>
    <xdr:graphicFrame macro="">
      <xdr:nvGraphicFramePr>
        <xdr:cNvPr id="31297903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12</xdr:col>
      <xdr:colOff>190500</xdr:colOff>
      <xdr:row>1</xdr:row>
      <xdr:rowOff>123825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465843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1831162</xdr:colOff>
      <xdr:row>0</xdr:row>
      <xdr:rowOff>111918</xdr:rowOff>
    </xdr:from>
    <xdr:to>
      <xdr:col>9</xdr:col>
      <xdr:colOff>628601</xdr:colOff>
      <xdr:row>0</xdr:row>
      <xdr:rowOff>978693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171341" y="111918"/>
          <a:ext cx="7887010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3942675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321468</xdr:colOff>
      <xdr:row>16</xdr:row>
      <xdr:rowOff>138113</xdr:rowOff>
    </xdr:from>
    <xdr:to>
      <xdr:col>6</xdr:col>
      <xdr:colOff>164305</xdr:colOff>
      <xdr:row>27</xdr:row>
      <xdr:rowOff>90488</xdr:rowOff>
    </xdr:to>
    <xdr:graphicFrame macro="">
      <xdr:nvGraphicFramePr>
        <xdr:cNvPr id="31432046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166687</xdr:colOff>
      <xdr:row>1</xdr:row>
      <xdr:rowOff>123825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37656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414318</xdr:colOff>
      <xdr:row>0</xdr:row>
      <xdr:rowOff>123824</xdr:rowOff>
    </xdr:from>
    <xdr:to>
      <xdr:col>10</xdr:col>
      <xdr:colOff>142875</xdr:colOff>
      <xdr:row>1</xdr:row>
      <xdr:rowOff>2380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360139" y="123824"/>
          <a:ext cx="8654843" cy="871877"/>
          <a:chOff x="2734389" y="98038"/>
          <a:chExt cx="615367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6153671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561975</xdr:colOff>
      <xdr:row>18</xdr:row>
      <xdr:rowOff>171450</xdr:rowOff>
    </xdr:from>
    <xdr:ext cx="127000" cy="149225"/>
    <xdr:sp macro="" textlink="">
      <xdr:nvSpPr>
        <xdr:cNvPr id="2" name="9 CuadroTexto"/>
        <xdr:cNvSpPr txBox="1"/>
      </xdr:nvSpPr>
      <xdr:spPr>
        <a:xfrm>
          <a:off x="561975" y="3028950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19</xdr:row>
      <xdr:rowOff>171450</xdr:rowOff>
    </xdr:from>
    <xdr:ext cx="127000" cy="149225"/>
    <xdr:sp macro="" textlink="">
      <xdr:nvSpPr>
        <xdr:cNvPr id="3" name="9 CuadroTexto"/>
        <xdr:cNvSpPr txBox="1"/>
      </xdr:nvSpPr>
      <xdr:spPr>
        <a:xfrm>
          <a:off x="1419225" y="3219450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18</xdr:row>
      <xdr:rowOff>171450</xdr:rowOff>
    </xdr:from>
    <xdr:ext cx="127000" cy="149225"/>
    <xdr:sp macro="" textlink="">
      <xdr:nvSpPr>
        <xdr:cNvPr id="7" name="9 CuadroTexto"/>
        <xdr:cNvSpPr txBox="1"/>
      </xdr:nvSpPr>
      <xdr:spPr>
        <a:xfrm>
          <a:off x="561975" y="38385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19</xdr:row>
      <xdr:rowOff>171450</xdr:rowOff>
    </xdr:from>
    <xdr:ext cx="127000" cy="149225"/>
    <xdr:sp macro="" textlink="">
      <xdr:nvSpPr>
        <xdr:cNvPr id="8" name="9 CuadroTexto"/>
        <xdr:cNvSpPr txBox="1"/>
      </xdr:nvSpPr>
      <xdr:spPr>
        <a:xfrm>
          <a:off x="1295400" y="40290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twoCellAnchor>
    <xdr:from>
      <xdr:col>0</xdr:col>
      <xdr:colOff>38100</xdr:colOff>
      <xdr:row>31</xdr:row>
      <xdr:rowOff>200025</xdr:rowOff>
    </xdr:from>
    <xdr:to>
      <xdr:col>10</xdr:col>
      <xdr:colOff>476250</xdr:colOff>
      <xdr:row>44</xdr:row>
      <xdr:rowOff>361950</xdr:rowOff>
    </xdr:to>
    <xdr:graphicFrame macro="">
      <xdr:nvGraphicFramePr>
        <xdr:cNvPr id="31788608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561975</xdr:colOff>
      <xdr:row>20</xdr:row>
      <xdr:rowOff>171450</xdr:rowOff>
    </xdr:from>
    <xdr:ext cx="127000" cy="149225"/>
    <xdr:sp macro="" textlink="">
      <xdr:nvSpPr>
        <xdr:cNvPr id="11" name="9 CuadroTexto"/>
        <xdr:cNvSpPr txBox="1"/>
      </xdr:nvSpPr>
      <xdr:spPr>
        <a:xfrm>
          <a:off x="1295400" y="42195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21</xdr:row>
      <xdr:rowOff>171450</xdr:rowOff>
    </xdr:from>
    <xdr:ext cx="127000" cy="149225"/>
    <xdr:sp macro="" textlink="">
      <xdr:nvSpPr>
        <xdr:cNvPr id="12" name="9 CuadroTexto"/>
        <xdr:cNvSpPr txBox="1"/>
      </xdr:nvSpPr>
      <xdr:spPr>
        <a:xfrm>
          <a:off x="2228850" y="564832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22</xdr:row>
      <xdr:rowOff>171450</xdr:rowOff>
    </xdr:from>
    <xdr:ext cx="127000" cy="149225"/>
    <xdr:sp macro="" textlink="">
      <xdr:nvSpPr>
        <xdr:cNvPr id="13" name="9 CuadroTexto"/>
        <xdr:cNvSpPr txBox="1"/>
      </xdr:nvSpPr>
      <xdr:spPr>
        <a:xfrm>
          <a:off x="2228850" y="564832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23</xdr:row>
      <xdr:rowOff>171450</xdr:rowOff>
    </xdr:from>
    <xdr:ext cx="127000" cy="149225"/>
    <xdr:sp macro="" textlink="">
      <xdr:nvSpPr>
        <xdr:cNvPr id="14" name="9 CuadroTexto"/>
        <xdr:cNvSpPr txBox="1"/>
      </xdr:nvSpPr>
      <xdr:spPr>
        <a:xfrm>
          <a:off x="2228850" y="5850731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23</xdr:row>
      <xdr:rowOff>171450</xdr:rowOff>
    </xdr:from>
    <xdr:ext cx="127000" cy="149225"/>
    <xdr:sp macro="" textlink="">
      <xdr:nvSpPr>
        <xdr:cNvPr id="15" name="9 CuadroTexto"/>
        <xdr:cNvSpPr txBox="1"/>
      </xdr:nvSpPr>
      <xdr:spPr>
        <a:xfrm>
          <a:off x="2228850" y="564832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24</xdr:row>
      <xdr:rowOff>171450</xdr:rowOff>
    </xdr:from>
    <xdr:ext cx="127000" cy="149225"/>
    <xdr:sp macro="" textlink="">
      <xdr:nvSpPr>
        <xdr:cNvPr id="16" name="9 CuadroTexto"/>
        <xdr:cNvSpPr txBox="1"/>
      </xdr:nvSpPr>
      <xdr:spPr>
        <a:xfrm>
          <a:off x="2228850" y="5850731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24</xdr:row>
      <xdr:rowOff>171450</xdr:rowOff>
    </xdr:from>
    <xdr:ext cx="127000" cy="149225"/>
    <xdr:sp macro="" textlink="">
      <xdr:nvSpPr>
        <xdr:cNvPr id="17" name="9 CuadroTexto"/>
        <xdr:cNvSpPr txBox="1"/>
      </xdr:nvSpPr>
      <xdr:spPr>
        <a:xfrm>
          <a:off x="2228850" y="564832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25</xdr:row>
      <xdr:rowOff>171450</xdr:rowOff>
    </xdr:from>
    <xdr:ext cx="127000" cy="149225"/>
    <xdr:sp macro="" textlink="">
      <xdr:nvSpPr>
        <xdr:cNvPr id="18" name="9 CuadroTexto"/>
        <xdr:cNvSpPr txBox="1"/>
      </xdr:nvSpPr>
      <xdr:spPr>
        <a:xfrm>
          <a:off x="2228850" y="5850731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25</xdr:row>
      <xdr:rowOff>171450</xdr:rowOff>
    </xdr:from>
    <xdr:ext cx="127000" cy="149225"/>
    <xdr:sp macro="" textlink="">
      <xdr:nvSpPr>
        <xdr:cNvPr id="19" name="9 CuadroTexto"/>
        <xdr:cNvSpPr txBox="1"/>
      </xdr:nvSpPr>
      <xdr:spPr>
        <a:xfrm>
          <a:off x="2228850" y="564832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28</xdr:row>
      <xdr:rowOff>171450</xdr:rowOff>
    </xdr:from>
    <xdr:ext cx="127000" cy="149225"/>
    <xdr:sp macro="" textlink="">
      <xdr:nvSpPr>
        <xdr:cNvPr id="20" name="9 CuadroTexto"/>
        <xdr:cNvSpPr txBox="1"/>
      </xdr:nvSpPr>
      <xdr:spPr>
        <a:xfrm>
          <a:off x="2228850" y="5850731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21</xdr:row>
      <xdr:rowOff>171450</xdr:rowOff>
    </xdr:from>
    <xdr:ext cx="127000" cy="149225"/>
    <xdr:sp macro="" textlink="">
      <xdr:nvSpPr>
        <xdr:cNvPr id="21" name="9 CuadroTexto"/>
        <xdr:cNvSpPr txBox="1"/>
      </xdr:nvSpPr>
      <xdr:spPr>
        <a:xfrm>
          <a:off x="1038225" y="5243513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21</xdr:row>
      <xdr:rowOff>171450</xdr:rowOff>
    </xdr:from>
    <xdr:ext cx="127000" cy="149225"/>
    <xdr:sp macro="" textlink="">
      <xdr:nvSpPr>
        <xdr:cNvPr id="22" name="9 CuadroTexto"/>
        <xdr:cNvSpPr txBox="1"/>
      </xdr:nvSpPr>
      <xdr:spPr>
        <a:xfrm>
          <a:off x="1038225" y="5243513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26</xdr:row>
      <xdr:rowOff>171450</xdr:rowOff>
    </xdr:from>
    <xdr:ext cx="127000" cy="149225"/>
    <xdr:sp macro="" textlink="">
      <xdr:nvSpPr>
        <xdr:cNvPr id="24" name="9 CuadroTexto"/>
        <xdr:cNvSpPr txBox="1"/>
      </xdr:nvSpPr>
      <xdr:spPr>
        <a:xfrm>
          <a:off x="2609850" y="12268200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27</xdr:row>
      <xdr:rowOff>171450</xdr:rowOff>
    </xdr:from>
    <xdr:ext cx="127000" cy="149225"/>
    <xdr:sp macro="" textlink="">
      <xdr:nvSpPr>
        <xdr:cNvPr id="25" name="9 CuadroTexto"/>
        <xdr:cNvSpPr txBox="1"/>
      </xdr:nvSpPr>
      <xdr:spPr>
        <a:xfrm>
          <a:off x="2609850" y="11434763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18</xdr:row>
      <xdr:rowOff>171450</xdr:rowOff>
    </xdr:from>
    <xdr:ext cx="127000" cy="149225"/>
    <xdr:sp macro="" textlink="">
      <xdr:nvSpPr>
        <xdr:cNvPr id="28" name="9 CuadroTexto"/>
        <xdr:cNvSpPr txBox="1"/>
      </xdr:nvSpPr>
      <xdr:spPr>
        <a:xfrm>
          <a:off x="895350" y="81438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19</xdr:row>
      <xdr:rowOff>171450</xdr:rowOff>
    </xdr:from>
    <xdr:ext cx="127000" cy="149225"/>
    <xdr:sp macro="" textlink="">
      <xdr:nvSpPr>
        <xdr:cNvPr id="29" name="9 CuadroTexto"/>
        <xdr:cNvSpPr txBox="1"/>
      </xdr:nvSpPr>
      <xdr:spPr>
        <a:xfrm>
          <a:off x="2609850" y="85629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18</xdr:row>
      <xdr:rowOff>171450</xdr:rowOff>
    </xdr:from>
    <xdr:ext cx="127000" cy="149225"/>
    <xdr:sp macro="" textlink="">
      <xdr:nvSpPr>
        <xdr:cNvPr id="30" name="9 CuadroTexto"/>
        <xdr:cNvSpPr txBox="1"/>
      </xdr:nvSpPr>
      <xdr:spPr>
        <a:xfrm>
          <a:off x="895350" y="81438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19</xdr:row>
      <xdr:rowOff>171450</xdr:rowOff>
    </xdr:from>
    <xdr:ext cx="127000" cy="149225"/>
    <xdr:sp macro="" textlink="">
      <xdr:nvSpPr>
        <xdr:cNvPr id="31" name="9 CuadroTexto"/>
        <xdr:cNvSpPr txBox="1"/>
      </xdr:nvSpPr>
      <xdr:spPr>
        <a:xfrm>
          <a:off x="2609850" y="85629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20</xdr:row>
      <xdr:rowOff>171450</xdr:rowOff>
    </xdr:from>
    <xdr:ext cx="127000" cy="149225"/>
    <xdr:sp macro="" textlink="">
      <xdr:nvSpPr>
        <xdr:cNvPr id="32" name="9 CuadroTexto"/>
        <xdr:cNvSpPr txBox="1"/>
      </xdr:nvSpPr>
      <xdr:spPr>
        <a:xfrm>
          <a:off x="2609850" y="89820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21</xdr:row>
      <xdr:rowOff>171450</xdr:rowOff>
    </xdr:from>
    <xdr:ext cx="127000" cy="149225"/>
    <xdr:sp macro="" textlink="">
      <xdr:nvSpPr>
        <xdr:cNvPr id="33" name="9 CuadroTexto"/>
        <xdr:cNvSpPr txBox="1"/>
      </xdr:nvSpPr>
      <xdr:spPr>
        <a:xfrm>
          <a:off x="2609850" y="94011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22</xdr:row>
      <xdr:rowOff>171450</xdr:rowOff>
    </xdr:from>
    <xdr:ext cx="127000" cy="149225"/>
    <xdr:sp macro="" textlink="">
      <xdr:nvSpPr>
        <xdr:cNvPr id="34" name="9 CuadroTexto"/>
        <xdr:cNvSpPr txBox="1"/>
      </xdr:nvSpPr>
      <xdr:spPr>
        <a:xfrm>
          <a:off x="2609850" y="98202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23</xdr:row>
      <xdr:rowOff>171450</xdr:rowOff>
    </xdr:from>
    <xdr:ext cx="127000" cy="149225"/>
    <xdr:sp macro="" textlink="">
      <xdr:nvSpPr>
        <xdr:cNvPr id="35" name="9 CuadroTexto"/>
        <xdr:cNvSpPr txBox="1"/>
      </xdr:nvSpPr>
      <xdr:spPr>
        <a:xfrm>
          <a:off x="2609850" y="102393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23</xdr:row>
      <xdr:rowOff>171450</xdr:rowOff>
    </xdr:from>
    <xdr:ext cx="127000" cy="149225"/>
    <xdr:sp macro="" textlink="">
      <xdr:nvSpPr>
        <xdr:cNvPr id="36" name="9 CuadroTexto"/>
        <xdr:cNvSpPr txBox="1"/>
      </xdr:nvSpPr>
      <xdr:spPr>
        <a:xfrm>
          <a:off x="2609850" y="102393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24</xdr:row>
      <xdr:rowOff>171450</xdr:rowOff>
    </xdr:from>
    <xdr:ext cx="127000" cy="149225"/>
    <xdr:sp macro="" textlink="">
      <xdr:nvSpPr>
        <xdr:cNvPr id="37" name="9 CuadroTexto"/>
        <xdr:cNvSpPr txBox="1"/>
      </xdr:nvSpPr>
      <xdr:spPr>
        <a:xfrm>
          <a:off x="2609850" y="106584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24</xdr:row>
      <xdr:rowOff>171450</xdr:rowOff>
    </xdr:from>
    <xdr:ext cx="127000" cy="149225"/>
    <xdr:sp macro="" textlink="">
      <xdr:nvSpPr>
        <xdr:cNvPr id="38" name="9 CuadroTexto"/>
        <xdr:cNvSpPr txBox="1"/>
      </xdr:nvSpPr>
      <xdr:spPr>
        <a:xfrm>
          <a:off x="2609850" y="106584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25</xdr:row>
      <xdr:rowOff>171450</xdr:rowOff>
    </xdr:from>
    <xdr:ext cx="127000" cy="149225"/>
    <xdr:sp macro="" textlink="">
      <xdr:nvSpPr>
        <xdr:cNvPr id="39" name="9 CuadroTexto"/>
        <xdr:cNvSpPr txBox="1"/>
      </xdr:nvSpPr>
      <xdr:spPr>
        <a:xfrm>
          <a:off x="2609850" y="110775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25</xdr:row>
      <xdr:rowOff>171450</xdr:rowOff>
    </xdr:from>
    <xdr:ext cx="127000" cy="149225"/>
    <xdr:sp macro="" textlink="">
      <xdr:nvSpPr>
        <xdr:cNvPr id="40" name="9 CuadroTexto"/>
        <xdr:cNvSpPr txBox="1"/>
      </xdr:nvSpPr>
      <xdr:spPr>
        <a:xfrm>
          <a:off x="2609850" y="110775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28</xdr:row>
      <xdr:rowOff>171450</xdr:rowOff>
    </xdr:from>
    <xdr:ext cx="127000" cy="149225"/>
    <xdr:sp macro="" textlink="">
      <xdr:nvSpPr>
        <xdr:cNvPr id="41" name="9 CuadroTexto"/>
        <xdr:cNvSpPr txBox="1"/>
      </xdr:nvSpPr>
      <xdr:spPr>
        <a:xfrm>
          <a:off x="2609850" y="123348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21</xdr:row>
      <xdr:rowOff>171450</xdr:rowOff>
    </xdr:from>
    <xdr:ext cx="127000" cy="149225"/>
    <xdr:sp macro="" textlink="">
      <xdr:nvSpPr>
        <xdr:cNvPr id="42" name="9 CuadroTexto"/>
        <xdr:cNvSpPr txBox="1"/>
      </xdr:nvSpPr>
      <xdr:spPr>
        <a:xfrm>
          <a:off x="895350" y="94011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1</xdr:col>
      <xdr:colOff>561975</xdr:colOff>
      <xdr:row>21</xdr:row>
      <xdr:rowOff>171450</xdr:rowOff>
    </xdr:from>
    <xdr:ext cx="127000" cy="149225"/>
    <xdr:sp macro="" textlink="">
      <xdr:nvSpPr>
        <xdr:cNvPr id="43" name="9 CuadroTexto"/>
        <xdr:cNvSpPr txBox="1"/>
      </xdr:nvSpPr>
      <xdr:spPr>
        <a:xfrm>
          <a:off x="895350" y="94011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26</xdr:row>
      <xdr:rowOff>171450</xdr:rowOff>
    </xdr:from>
    <xdr:ext cx="127000" cy="149225"/>
    <xdr:sp macro="" textlink="">
      <xdr:nvSpPr>
        <xdr:cNvPr id="44" name="9 CuadroTexto"/>
        <xdr:cNvSpPr txBox="1"/>
      </xdr:nvSpPr>
      <xdr:spPr>
        <a:xfrm>
          <a:off x="2609850" y="114966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27</xdr:row>
      <xdr:rowOff>171450</xdr:rowOff>
    </xdr:from>
    <xdr:ext cx="127000" cy="149225"/>
    <xdr:sp macro="" textlink="">
      <xdr:nvSpPr>
        <xdr:cNvPr id="45" name="9 CuadroTexto"/>
        <xdr:cNvSpPr txBox="1"/>
      </xdr:nvSpPr>
      <xdr:spPr>
        <a:xfrm>
          <a:off x="2609850" y="119157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27</xdr:row>
      <xdr:rowOff>171450</xdr:rowOff>
    </xdr:from>
    <xdr:ext cx="127000" cy="149225"/>
    <xdr:sp macro="" textlink="">
      <xdr:nvSpPr>
        <xdr:cNvPr id="46" name="9 CuadroTexto"/>
        <xdr:cNvSpPr txBox="1"/>
      </xdr:nvSpPr>
      <xdr:spPr>
        <a:xfrm>
          <a:off x="2609850" y="119157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oneCellAnchor>
    <xdr:from>
      <xdr:col>2</xdr:col>
      <xdr:colOff>561975</xdr:colOff>
      <xdr:row>28</xdr:row>
      <xdr:rowOff>171450</xdr:rowOff>
    </xdr:from>
    <xdr:ext cx="127000" cy="149225"/>
    <xdr:sp macro="" textlink="">
      <xdr:nvSpPr>
        <xdr:cNvPr id="47" name="9 CuadroTexto"/>
        <xdr:cNvSpPr txBox="1"/>
      </xdr:nvSpPr>
      <xdr:spPr>
        <a:xfrm>
          <a:off x="2609850" y="12334875"/>
          <a:ext cx="127000" cy="14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s-EC"/>
        </a:p>
      </xdr:txBody>
    </xdr:sp>
    <xdr:clientData/>
  </xdr:oneCellAnchor>
  <xdr:twoCellAnchor editAs="oneCell">
    <xdr:from>
      <xdr:col>0</xdr:col>
      <xdr:colOff>1</xdr:colOff>
      <xdr:row>0</xdr:row>
      <xdr:rowOff>0</xdr:rowOff>
    </xdr:from>
    <xdr:to>
      <xdr:col>9</xdr:col>
      <xdr:colOff>35718</xdr:colOff>
      <xdr:row>1</xdr:row>
      <xdr:rowOff>123825</xdr:rowOff>
    </xdr:to>
    <xdr:pic>
      <xdr:nvPicPr>
        <xdr:cNvPr id="48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299280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116662</xdr:colOff>
      <xdr:row>0</xdr:row>
      <xdr:rowOff>111918</xdr:rowOff>
    </xdr:from>
    <xdr:to>
      <xdr:col>6</xdr:col>
      <xdr:colOff>1092945</xdr:colOff>
      <xdr:row>0</xdr:row>
      <xdr:rowOff>978693</xdr:rowOff>
    </xdr:to>
    <xdr:grpSp>
      <xdr:nvGrpSpPr>
        <xdr:cNvPr id="49" name="Grupo 5"/>
        <xdr:cNvGrpSpPr>
          <a:grpSpLocks/>
        </xdr:cNvGrpSpPr>
      </xdr:nvGrpSpPr>
      <xdr:grpSpPr bwMode="auto">
        <a:xfrm>
          <a:off x="2171341" y="111918"/>
          <a:ext cx="7888711" cy="866775"/>
          <a:chOff x="2734389" y="98038"/>
          <a:chExt cx="5586541" cy="1075419"/>
        </a:xfrm>
      </xdr:grpSpPr>
      <xdr:sp macro="" textlink="">
        <xdr:nvSpPr>
          <xdr:cNvPr id="50" name="CuadroTexto 49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51" name="CuadroTexto 50"/>
          <xdr:cNvSpPr txBox="1"/>
        </xdr:nvSpPr>
        <xdr:spPr>
          <a:xfrm>
            <a:off x="2734389" y="582567"/>
            <a:ext cx="4018625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83344</xdr:colOff>
      <xdr:row>1</xdr:row>
      <xdr:rowOff>47625</xdr:rowOff>
    </xdr:to>
    <xdr:pic>
      <xdr:nvPicPr>
        <xdr:cNvPr id="35383661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549312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219075</xdr:colOff>
      <xdr:row>19</xdr:row>
      <xdr:rowOff>190500</xdr:rowOff>
    </xdr:from>
    <xdr:to>
      <xdr:col>8</xdr:col>
      <xdr:colOff>133350</xdr:colOff>
      <xdr:row>35</xdr:row>
      <xdr:rowOff>38100</xdr:rowOff>
    </xdr:to>
    <xdr:graphicFrame macro="">
      <xdr:nvGraphicFramePr>
        <xdr:cNvPr id="3538366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542925</xdr:colOff>
      <xdr:row>0</xdr:row>
      <xdr:rowOff>28575</xdr:rowOff>
    </xdr:from>
    <xdr:to>
      <xdr:col>5</xdr:col>
      <xdr:colOff>828675</xdr:colOff>
      <xdr:row>0</xdr:row>
      <xdr:rowOff>914400</xdr:rowOff>
    </xdr:to>
    <xdr:grpSp>
      <xdr:nvGrpSpPr>
        <xdr:cNvPr id="35383663" name="Grupo 5"/>
        <xdr:cNvGrpSpPr>
          <a:grpSpLocks/>
        </xdr:cNvGrpSpPr>
      </xdr:nvGrpSpPr>
      <xdr:grpSpPr bwMode="auto">
        <a:xfrm>
          <a:off x="2271032" y="28575"/>
          <a:ext cx="7769679" cy="885825"/>
          <a:chOff x="2557183" y="32089"/>
          <a:chExt cx="8445725" cy="1103781"/>
        </a:xfrm>
      </xdr:grpSpPr>
      <xdr:sp macro="" textlink="">
        <xdr:nvSpPr>
          <xdr:cNvPr id="7" name="CuadroTexto 6"/>
          <xdr:cNvSpPr txBox="1"/>
        </xdr:nvSpPr>
        <xdr:spPr>
          <a:xfrm>
            <a:off x="2370652" y="32089"/>
            <a:ext cx="5761746" cy="5696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" name="CuadroTexto 7"/>
          <xdr:cNvSpPr txBox="1"/>
        </xdr:nvSpPr>
        <xdr:spPr>
          <a:xfrm>
            <a:off x="2608997" y="566177"/>
            <a:ext cx="8393911" cy="5696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0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38</xdr:col>
      <xdr:colOff>204107</xdr:colOff>
      <xdr:row>1</xdr:row>
      <xdr:rowOff>47625</xdr:rowOff>
    </xdr:to>
    <xdr:pic>
      <xdr:nvPicPr>
        <xdr:cNvPr id="35263999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45107" cy="1040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122464</xdr:colOff>
      <xdr:row>12</xdr:row>
      <xdr:rowOff>136073</xdr:rowOff>
    </xdr:from>
    <xdr:to>
      <xdr:col>37</xdr:col>
      <xdr:colOff>518432</xdr:colOff>
      <xdr:row>22</xdr:row>
      <xdr:rowOff>167369</xdr:rowOff>
    </xdr:to>
    <xdr:graphicFrame macro="">
      <xdr:nvGraphicFramePr>
        <xdr:cNvPr id="35264000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68036</xdr:colOff>
      <xdr:row>25</xdr:row>
      <xdr:rowOff>-1</xdr:rowOff>
    </xdr:from>
    <xdr:to>
      <xdr:col>37</xdr:col>
      <xdr:colOff>532039</xdr:colOff>
      <xdr:row>34</xdr:row>
      <xdr:rowOff>307521</xdr:rowOff>
    </xdr:to>
    <xdr:graphicFrame macro="">
      <xdr:nvGraphicFramePr>
        <xdr:cNvPr id="35264001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54428</xdr:colOff>
      <xdr:row>37</xdr:row>
      <xdr:rowOff>151039</xdr:rowOff>
    </xdr:from>
    <xdr:to>
      <xdr:col>37</xdr:col>
      <xdr:colOff>572860</xdr:colOff>
      <xdr:row>47</xdr:row>
      <xdr:rowOff>408214</xdr:rowOff>
    </xdr:to>
    <xdr:graphicFrame macro="">
      <xdr:nvGraphicFramePr>
        <xdr:cNvPr id="35264002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304801</xdr:colOff>
      <xdr:row>0</xdr:row>
      <xdr:rowOff>74839</xdr:rowOff>
    </xdr:from>
    <xdr:to>
      <xdr:col>22</xdr:col>
      <xdr:colOff>285750</xdr:colOff>
      <xdr:row>0</xdr:row>
      <xdr:rowOff>907596</xdr:rowOff>
    </xdr:to>
    <xdr:grpSp>
      <xdr:nvGrpSpPr>
        <xdr:cNvPr id="35264003" name="Grupo 8"/>
        <xdr:cNvGrpSpPr>
          <a:grpSpLocks/>
        </xdr:cNvGrpSpPr>
      </xdr:nvGrpSpPr>
      <xdr:grpSpPr bwMode="auto">
        <a:xfrm>
          <a:off x="3556908" y="74839"/>
          <a:ext cx="10512878" cy="832757"/>
          <a:chOff x="2746423" y="59700"/>
          <a:chExt cx="8412156" cy="1131233"/>
        </a:xfrm>
      </xdr:grpSpPr>
      <xdr:sp macro="" textlink="">
        <xdr:nvSpPr>
          <xdr:cNvPr id="10" name="CuadroTexto 9"/>
          <xdr:cNvSpPr txBox="1"/>
        </xdr:nvSpPr>
        <xdr:spPr>
          <a:xfrm>
            <a:off x="2746423" y="59700"/>
            <a:ext cx="5597482" cy="693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" name="CuadroTexto 10"/>
          <xdr:cNvSpPr txBox="1"/>
        </xdr:nvSpPr>
        <xdr:spPr>
          <a:xfrm>
            <a:off x="2756943" y="608681"/>
            <a:ext cx="8401636" cy="58225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0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231322</xdr:colOff>
      <xdr:row>20</xdr:row>
      <xdr:rowOff>276224</xdr:rowOff>
    </xdr:from>
    <xdr:to>
      <xdr:col>8</xdr:col>
      <xdr:colOff>498022</xdr:colOff>
      <xdr:row>42</xdr:row>
      <xdr:rowOff>85724</xdr:rowOff>
    </xdr:to>
    <xdr:graphicFrame macro="">
      <xdr:nvGraphicFramePr>
        <xdr:cNvPr id="3526487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7</xdr:col>
      <xdr:colOff>202407</xdr:colOff>
      <xdr:row>1</xdr:row>
      <xdr:rowOff>123825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0763250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533381</xdr:colOff>
      <xdr:row>0</xdr:row>
      <xdr:rowOff>88105</xdr:rowOff>
    </xdr:from>
    <xdr:to>
      <xdr:col>3</xdr:col>
      <xdr:colOff>4489541</xdr:colOff>
      <xdr:row>0</xdr:row>
      <xdr:rowOff>954880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1921310" y="88105"/>
          <a:ext cx="5412124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250032</xdr:colOff>
      <xdr:row>19</xdr:row>
      <xdr:rowOff>59531</xdr:rowOff>
    </xdr:from>
    <xdr:to>
      <xdr:col>9</xdr:col>
      <xdr:colOff>897732</xdr:colOff>
      <xdr:row>40</xdr:row>
      <xdr:rowOff>361950</xdr:rowOff>
    </xdr:to>
    <xdr:graphicFrame macro="">
      <xdr:nvGraphicFramePr>
        <xdr:cNvPr id="63227246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285750</xdr:colOff>
      <xdr:row>1</xdr:row>
      <xdr:rowOff>118723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76964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2300608</xdr:colOff>
      <xdr:row>0</xdr:row>
      <xdr:rowOff>111918</xdr:rowOff>
    </xdr:from>
    <xdr:to>
      <xdr:col>7</xdr:col>
      <xdr:colOff>222002</xdr:colOff>
      <xdr:row>0</xdr:row>
      <xdr:rowOff>978693</xdr:rowOff>
    </xdr:to>
    <xdr:grpSp>
      <xdr:nvGrpSpPr>
        <xdr:cNvPr id="9" name="Grupo 5"/>
        <xdr:cNvGrpSpPr>
          <a:grpSpLocks/>
        </xdr:cNvGrpSpPr>
      </xdr:nvGrpSpPr>
      <xdr:grpSpPr bwMode="auto">
        <a:xfrm>
          <a:off x="2640787" y="111918"/>
          <a:ext cx="5418929" cy="866775"/>
          <a:chOff x="2734389" y="98038"/>
          <a:chExt cx="5586541" cy="1075419"/>
        </a:xfrm>
      </xdr:grpSpPr>
      <xdr:sp macro="" textlink="">
        <xdr:nvSpPr>
          <xdr:cNvPr id="10" name="CuadroTexto 9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1" name="CuadroTexto 10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76540</xdr:colOff>
      <xdr:row>11</xdr:row>
      <xdr:rowOff>81644</xdr:rowOff>
    </xdr:from>
    <xdr:to>
      <xdr:col>5</xdr:col>
      <xdr:colOff>0</xdr:colOff>
      <xdr:row>19</xdr:row>
      <xdr:rowOff>164786</xdr:rowOff>
    </xdr:to>
    <xdr:graphicFrame macro="">
      <xdr:nvGraphicFramePr>
        <xdr:cNvPr id="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1020535</xdr:colOff>
      <xdr:row>1</xdr:row>
      <xdr:rowOff>123825</xdr:rowOff>
    </xdr:to>
    <xdr:pic>
      <xdr:nvPicPr>
        <xdr:cNvPr id="4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43606" cy="1117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1402537</xdr:colOff>
      <xdr:row>0</xdr:row>
      <xdr:rowOff>123824</xdr:rowOff>
    </xdr:from>
    <xdr:to>
      <xdr:col>4</xdr:col>
      <xdr:colOff>1981198</xdr:colOff>
      <xdr:row>1</xdr:row>
      <xdr:rowOff>2380</xdr:rowOff>
    </xdr:to>
    <xdr:grpSp>
      <xdr:nvGrpSpPr>
        <xdr:cNvPr id="5" name="Grupo 5"/>
        <xdr:cNvGrpSpPr>
          <a:grpSpLocks/>
        </xdr:cNvGrpSpPr>
      </xdr:nvGrpSpPr>
      <xdr:grpSpPr bwMode="auto">
        <a:xfrm>
          <a:off x="1742716" y="123824"/>
          <a:ext cx="8212268" cy="871877"/>
          <a:chOff x="2734389" y="98038"/>
          <a:chExt cx="8401796" cy="1075419"/>
        </a:xfrm>
      </xdr:grpSpPr>
      <xdr:sp macro="" textlink="">
        <xdr:nvSpPr>
          <xdr:cNvPr id="6" name="CuadroTexto 5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7" name="CuadroTexto 6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103755</xdr:colOff>
      <xdr:row>24</xdr:row>
      <xdr:rowOff>69398</xdr:rowOff>
    </xdr:from>
    <xdr:to>
      <xdr:col>5</xdr:col>
      <xdr:colOff>176893</xdr:colOff>
      <xdr:row>32</xdr:row>
      <xdr:rowOff>152540</xdr:rowOff>
    </xdr:to>
    <xdr:graphicFrame macro="">
      <xdr:nvGraphicFramePr>
        <xdr:cNvPr id="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68036</xdr:colOff>
      <xdr:row>37</xdr:row>
      <xdr:rowOff>122464</xdr:rowOff>
    </xdr:from>
    <xdr:to>
      <xdr:col>4</xdr:col>
      <xdr:colOff>2155032</xdr:colOff>
      <xdr:row>51</xdr:row>
      <xdr:rowOff>137572</xdr:rowOff>
    </xdr:to>
    <xdr:graphicFrame macro="">
      <xdr:nvGraphicFramePr>
        <xdr:cNvPr id="9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0.466</cdr:x>
      <cdr:y>0.36683</cdr:y>
    </cdr:from>
    <cdr:to>
      <cdr:x>0.53131</cdr:x>
      <cdr:y>0.54394</cdr:y>
    </cdr:to>
    <cdr:pic>
      <cdr:nvPicPr>
        <cdr:cNvPr id="3" name="Imagen 2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637617" y="1346227"/>
          <a:ext cx="649941" cy="649941"/>
        </a:xfrm>
        <a:prstGeom xmlns:a="http://schemas.openxmlformats.org/drawingml/2006/main" prst="rect">
          <a:avLst/>
        </a:prstGeom>
      </cdr:spPr>
    </cdr:pic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0.46195</cdr:x>
      <cdr:y>0.32133</cdr:y>
    </cdr:from>
    <cdr:to>
      <cdr:x>0.5372</cdr:x>
      <cdr:y>0.55002</cdr:y>
    </cdr:to>
    <cdr:pic>
      <cdr:nvPicPr>
        <cdr:cNvPr id="4" name="Imagen 3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duotone>
            <a:prstClr val="black"/>
            <a:schemeClr val="accent4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754414" y="1088271"/>
          <a:ext cx="774547" cy="774547"/>
        </a:xfrm>
        <a:prstGeom xmlns:a="http://schemas.openxmlformats.org/drawingml/2006/main" prst="rect">
          <a:avLst/>
        </a:prstGeom>
      </cdr:spPr>
    </cdr:pic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1</xdr:row>
      <xdr:rowOff>123825</xdr:rowOff>
    </xdr:to>
    <xdr:pic>
      <xdr:nvPicPr>
        <xdr:cNvPr id="35293549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036969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140494</xdr:colOff>
      <xdr:row>17</xdr:row>
      <xdr:rowOff>30956</xdr:rowOff>
    </xdr:from>
    <xdr:to>
      <xdr:col>5</xdr:col>
      <xdr:colOff>35719</xdr:colOff>
      <xdr:row>29</xdr:row>
      <xdr:rowOff>30956</xdr:rowOff>
    </xdr:to>
    <xdr:graphicFrame macro="">
      <xdr:nvGraphicFramePr>
        <xdr:cNvPr id="35293550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1378725</xdr:colOff>
      <xdr:row>0</xdr:row>
      <xdr:rowOff>100012</xdr:rowOff>
    </xdr:from>
    <xdr:to>
      <xdr:col>4</xdr:col>
      <xdr:colOff>1969292</xdr:colOff>
      <xdr:row>0</xdr:row>
      <xdr:rowOff>966787</xdr:rowOff>
    </xdr:to>
    <xdr:grpSp>
      <xdr:nvGrpSpPr>
        <xdr:cNvPr id="35293551" name="Grupo 5"/>
        <xdr:cNvGrpSpPr>
          <a:grpSpLocks/>
        </xdr:cNvGrpSpPr>
      </xdr:nvGrpSpPr>
      <xdr:grpSpPr bwMode="auto">
        <a:xfrm>
          <a:off x="1718904" y="100012"/>
          <a:ext cx="7720709" cy="866775"/>
          <a:chOff x="2734389" y="98038"/>
          <a:chExt cx="8401796" cy="1075419"/>
        </a:xfrm>
      </xdr:grpSpPr>
      <xdr:sp macro="" textlink="">
        <xdr:nvSpPr>
          <xdr:cNvPr id="7" name="CuadroTexto 6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8" name="CuadroTexto 7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0.45736</cdr:x>
      <cdr:y>0.30872</cdr:y>
    </cdr:from>
    <cdr:to>
      <cdr:x>0.54358</cdr:x>
      <cdr:y>0.56743</cdr:y>
    </cdr:to>
    <cdr:pic>
      <cdr:nvPicPr>
        <cdr:cNvPr id="3" name="Imagen 2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445767" y="1000265"/>
          <a:ext cx="838200" cy="838200"/>
        </a:xfrm>
        <a:prstGeom xmlns:a="http://schemas.openxmlformats.org/drawingml/2006/main" prst="rect">
          <a:avLst/>
        </a:prstGeom>
      </cdr:spPr>
    </cdr:pic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95250</xdr:rowOff>
    </xdr:from>
    <xdr:to>
      <xdr:col>10</xdr:col>
      <xdr:colOff>66675</xdr:colOff>
      <xdr:row>31</xdr:row>
      <xdr:rowOff>247650</xdr:rowOff>
    </xdr:to>
    <xdr:graphicFrame macro="">
      <xdr:nvGraphicFramePr>
        <xdr:cNvPr id="6376382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238125</xdr:colOff>
      <xdr:row>1</xdr:row>
      <xdr:rowOff>118723</xdr:rowOff>
    </xdr:to>
    <xdr:pic>
      <xdr:nvPicPr>
        <xdr:cNvPr id="12" name="Imagen 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06375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109858</xdr:colOff>
      <xdr:row>0</xdr:row>
      <xdr:rowOff>100012</xdr:rowOff>
    </xdr:from>
    <xdr:to>
      <xdr:col>6</xdr:col>
      <xdr:colOff>631031</xdr:colOff>
      <xdr:row>0</xdr:row>
      <xdr:rowOff>966787</xdr:rowOff>
    </xdr:to>
    <xdr:grpSp>
      <xdr:nvGrpSpPr>
        <xdr:cNvPr id="13" name="Grupo 5"/>
        <xdr:cNvGrpSpPr>
          <a:grpSpLocks/>
        </xdr:cNvGrpSpPr>
      </xdr:nvGrpSpPr>
      <xdr:grpSpPr bwMode="auto">
        <a:xfrm>
          <a:off x="2218965" y="100012"/>
          <a:ext cx="5800745" cy="866775"/>
          <a:chOff x="2734389" y="98038"/>
          <a:chExt cx="5586541" cy="1075419"/>
        </a:xfrm>
      </xdr:grpSpPr>
      <xdr:sp macro="" textlink="">
        <xdr:nvSpPr>
          <xdr:cNvPr id="14" name="CuadroTexto 13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5" name="CuadroTexto 14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23</xdr:row>
      <xdr:rowOff>157843</xdr:rowOff>
    </xdr:from>
    <xdr:to>
      <xdr:col>6</xdr:col>
      <xdr:colOff>962024</xdr:colOff>
      <xdr:row>42</xdr:row>
      <xdr:rowOff>25853</xdr:rowOff>
    </xdr:to>
    <xdr:graphicFrame macro="">
      <xdr:nvGraphicFramePr>
        <xdr:cNvPr id="63228271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202406</xdr:colOff>
      <xdr:row>1</xdr:row>
      <xdr:rowOff>118723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89906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2002952</xdr:colOff>
      <xdr:row>0</xdr:row>
      <xdr:rowOff>111918</xdr:rowOff>
    </xdr:from>
    <xdr:to>
      <xdr:col>6</xdr:col>
      <xdr:colOff>71437</xdr:colOff>
      <xdr:row>0</xdr:row>
      <xdr:rowOff>978693</xdr:rowOff>
    </xdr:to>
    <xdr:grpSp>
      <xdr:nvGrpSpPr>
        <xdr:cNvPr id="9" name="Grupo 5"/>
        <xdr:cNvGrpSpPr>
          <a:grpSpLocks/>
        </xdr:cNvGrpSpPr>
      </xdr:nvGrpSpPr>
      <xdr:grpSpPr bwMode="auto">
        <a:xfrm>
          <a:off x="2343131" y="111918"/>
          <a:ext cx="5810949" cy="866775"/>
          <a:chOff x="2734389" y="98038"/>
          <a:chExt cx="5586541" cy="1075419"/>
        </a:xfrm>
      </xdr:grpSpPr>
      <xdr:sp macro="" textlink="">
        <xdr:nvSpPr>
          <xdr:cNvPr id="10" name="CuadroTexto 9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1" name="CuadroTexto 10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195941</xdr:colOff>
      <xdr:row>47</xdr:row>
      <xdr:rowOff>231321</xdr:rowOff>
    </xdr:from>
    <xdr:to>
      <xdr:col>7</xdr:col>
      <xdr:colOff>938893</xdr:colOff>
      <xdr:row>58</xdr:row>
      <xdr:rowOff>259896</xdr:rowOff>
    </xdr:to>
    <xdr:graphicFrame macro="">
      <xdr:nvGraphicFramePr>
        <xdr:cNvPr id="60582327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204107</xdr:colOff>
      <xdr:row>60</xdr:row>
      <xdr:rowOff>167368</xdr:rowOff>
    </xdr:from>
    <xdr:to>
      <xdr:col>7</xdr:col>
      <xdr:colOff>1061357</xdr:colOff>
      <xdr:row>71</xdr:row>
      <xdr:rowOff>91168</xdr:rowOff>
    </xdr:to>
    <xdr:graphicFrame macro="">
      <xdr:nvGraphicFramePr>
        <xdr:cNvPr id="60582328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154781</xdr:colOff>
      <xdr:row>1</xdr:row>
      <xdr:rowOff>118723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18531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2181546</xdr:colOff>
      <xdr:row>0</xdr:row>
      <xdr:rowOff>111918</xdr:rowOff>
    </xdr:from>
    <xdr:to>
      <xdr:col>5</xdr:col>
      <xdr:colOff>464344</xdr:colOff>
      <xdr:row>0</xdr:row>
      <xdr:rowOff>978693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521725" y="111918"/>
          <a:ext cx="5834762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20</xdr:row>
      <xdr:rowOff>85725</xdr:rowOff>
    </xdr:from>
    <xdr:to>
      <xdr:col>15</xdr:col>
      <xdr:colOff>21771</xdr:colOff>
      <xdr:row>34</xdr:row>
      <xdr:rowOff>304800</xdr:rowOff>
    </xdr:to>
    <xdr:graphicFrame macro="">
      <xdr:nvGraphicFramePr>
        <xdr:cNvPr id="36457838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631031</xdr:colOff>
      <xdr:row>1</xdr:row>
      <xdr:rowOff>118723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70719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2181546</xdr:colOff>
      <xdr:row>0</xdr:row>
      <xdr:rowOff>111918</xdr:rowOff>
    </xdr:from>
    <xdr:to>
      <xdr:col>10</xdr:col>
      <xdr:colOff>583406</xdr:colOff>
      <xdr:row>0</xdr:row>
      <xdr:rowOff>978693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372046" y="111918"/>
          <a:ext cx="5899396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 editAs="oneCell">
    <xdr:from>
      <xdr:col>19</xdr:col>
      <xdr:colOff>0</xdr:colOff>
      <xdr:row>0</xdr:row>
      <xdr:rowOff>0</xdr:rowOff>
    </xdr:from>
    <xdr:to>
      <xdr:col>41</xdr:col>
      <xdr:colOff>464344</xdr:colOff>
      <xdr:row>1</xdr:row>
      <xdr:rowOff>118723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82625" y="0"/>
          <a:ext cx="13370719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181296</xdr:colOff>
      <xdr:row>0</xdr:row>
      <xdr:rowOff>111918</xdr:rowOff>
    </xdr:from>
    <xdr:to>
      <xdr:col>33</xdr:col>
      <xdr:colOff>35719</xdr:colOff>
      <xdr:row>0</xdr:row>
      <xdr:rowOff>978693</xdr:rowOff>
    </xdr:to>
    <xdr:grpSp>
      <xdr:nvGrpSpPr>
        <xdr:cNvPr id="14" name="Grupo 5"/>
        <xdr:cNvGrpSpPr>
          <a:grpSpLocks/>
        </xdr:cNvGrpSpPr>
      </xdr:nvGrpSpPr>
      <xdr:grpSpPr bwMode="auto">
        <a:xfrm>
          <a:off x="15951975" y="111918"/>
          <a:ext cx="5841565" cy="866775"/>
          <a:chOff x="2734389" y="98038"/>
          <a:chExt cx="5586541" cy="1075419"/>
        </a:xfrm>
      </xdr:grpSpPr>
      <xdr:sp macro="" textlink="">
        <xdr:nvSpPr>
          <xdr:cNvPr id="15" name="CuadroTexto 14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6" name="CuadroTexto 15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223838</xdr:colOff>
      <xdr:row>21</xdr:row>
      <xdr:rowOff>309562</xdr:rowOff>
    </xdr:from>
    <xdr:to>
      <xdr:col>8</xdr:col>
      <xdr:colOff>100013</xdr:colOff>
      <xdr:row>34</xdr:row>
      <xdr:rowOff>140493</xdr:rowOff>
    </xdr:to>
    <xdr:graphicFrame macro="">
      <xdr:nvGraphicFramePr>
        <xdr:cNvPr id="3649887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34</xdr:row>
      <xdr:rowOff>352425</xdr:rowOff>
    </xdr:from>
    <xdr:to>
      <xdr:col>7</xdr:col>
      <xdr:colOff>1009650</xdr:colOff>
      <xdr:row>48</xdr:row>
      <xdr:rowOff>85725</xdr:rowOff>
    </xdr:to>
    <xdr:graphicFrame macro="">
      <xdr:nvGraphicFramePr>
        <xdr:cNvPr id="36498873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19</xdr:col>
      <xdr:colOff>190500</xdr:colOff>
      <xdr:row>1</xdr:row>
      <xdr:rowOff>118723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9335749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74140</xdr:colOff>
      <xdr:row>0</xdr:row>
      <xdr:rowOff>100011</xdr:rowOff>
    </xdr:from>
    <xdr:to>
      <xdr:col>8</xdr:col>
      <xdr:colOff>238125</xdr:colOff>
      <xdr:row>0</xdr:row>
      <xdr:rowOff>966786</xdr:rowOff>
    </xdr:to>
    <xdr:grpSp>
      <xdr:nvGrpSpPr>
        <xdr:cNvPr id="9" name="Grupo 5"/>
        <xdr:cNvGrpSpPr>
          <a:grpSpLocks/>
        </xdr:cNvGrpSpPr>
      </xdr:nvGrpSpPr>
      <xdr:grpSpPr bwMode="auto">
        <a:xfrm>
          <a:off x="2795569" y="100011"/>
          <a:ext cx="5797342" cy="866775"/>
          <a:chOff x="2734389" y="98038"/>
          <a:chExt cx="5586541" cy="1075419"/>
        </a:xfrm>
      </xdr:grpSpPr>
      <xdr:sp macro="" textlink="">
        <xdr:nvSpPr>
          <xdr:cNvPr id="12" name="CuadroTexto 11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12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238125</xdr:rowOff>
    </xdr:from>
    <xdr:to>
      <xdr:col>8</xdr:col>
      <xdr:colOff>419100</xdr:colOff>
      <xdr:row>27</xdr:row>
      <xdr:rowOff>276225</xdr:rowOff>
    </xdr:to>
    <xdr:graphicFrame macro="">
      <xdr:nvGraphicFramePr>
        <xdr:cNvPr id="3662270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178593</xdr:colOff>
      <xdr:row>1</xdr:row>
      <xdr:rowOff>118723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597562" cy="1106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145577</xdr:colOff>
      <xdr:row>0</xdr:row>
      <xdr:rowOff>100011</xdr:rowOff>
    </xdr:from>
    <xdr:to>
      <xdr:col>8</xdr:col>
      <xdr:colOff>714375</xdr:colOff>
      <xdr:row>0</xdr:row>
      <xdr:rowOff>966786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921434" y="100011"/>
          <a:ext cx="5807548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137432</xdr:colOff>
      <xdr:row>22</xdr:row>
      <xdr:rowOff>125187</xdr:rowOff>
    </xdr:from>
    <xdr:to>
      <xdr:col>6</xdr:col>
      <xdr:colOff>632732</xdr:colOff>
      <xdr:row>34</xdr:row>
      <xdr:rowOff>134712</xdr:rowOff>
    </xdr:to>
    <xdr:graphicFrame macro="">
      <xdr:nvGraphicFramePr>
        <xdr:cNvPr id="36707694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21</xdr:col>
      <xdr:colOff>95249</xdr:colOff>
      <xdr:row>1</xdr:row>
      <xdr:rowOff>118723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852820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215314</xdr:colOff>
      <xdr:row>0</xdr:row>
      <xdr:rowOff>100012</xdr:rowOff>
    </xdr:from>
    <xdr:to>
      <xdr:col>10</xdr:col>
      <xdr:colOff>438830</xdr:colOff>
      <xdr:row>0</xdr:row>
      <xdr:rowOff>966787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3072814" y="100012"/>
          <a:ext cx="6795766" cy="866775"/>
          <a:chOff x="2734389" y="98038"/>
          <a:chExt cx="5586541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226219</xdr:colOff>
      <xdr:row>16</xdr:row>
      <xdr:rowOff>292893</xdr:rowOff>
    </xdr:from>
    <xdr:to>
      <xdr:col>4</xdr:col>
      <xdr:colOff>988219</xdr:colOff>
      <xdr:row>25</xdr:row>
      <xdr:rowOff>104774</xdr:rowOff>
    </xdr:to>
    <xdr:graphicFrame macro="">
      <xdr:nvGraphicFramePr>
        <xdr:cNvPr id="35294647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190501</xdr:colOff>
      <xdr:row>28</xdr:row>
      <xdr:rowOff>195262</xdr:rowOff>
    </xdr:from>
    <xdr:to>
      <xdr:col>5</xdr:col>
      <xdr:colOff>83344</xdr:colOff>
      <xdr:row>40</xdr:row>
      <xdr:rowOff>195262</xdr:rowOff>
    </xdr:to>
    <xdr:graphicFrame macro="">
      <xdr:nvGraphicFramePr>
        <xdr:cNvPr id="35294648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1012031</xdr:colOff>
      <xdr:row>1</xdr:row>
      <xdr:rowOff>123825</xdr:rowOff>
    </xdr:to>
    <xdr:pic>
      <xdr:nvPicPr>
        <xdr:cNvPr id="10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870406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1402537</xdr:colOff>
      <xdr:row>0</xdr:row>
      <xdr:rowOff>123824</xdr:rowOff>
    </xdr:from>
    <xdr:to>
      <xdr:col>4</xdr:col>
      <xdr:colOff>1981198</xdr:colOff>
      <xdr:row>1</xdr:row>
      <xdr:rowOff>2380</xdr:rowOff>
    </xdr:to>
    <xdr:grpSp>
      <xdr:nvGrpSpPr>
        <xdr:cNvPr id="11" name="Grupo 5"/>
        <xdr:cNvGrpSpPr>
          <a:grpSpLocks/>
        </xdr:cNvGrpSpPr>
      </xdr:nvGrpSpPr>
      <xdr:grpSpPr bwMode="auto">
        <a:xfrm>
          <a:off x="1742716" y="123824"/>
          <a:ext cx="7722411" cy="871877"/>
          <a:chOff x="2734389" y="98038"/>
          <a:chExt cx="8401796" cy="1075419"/>
        </a:xfrm>
      </xdr:grpSpPr>
      <xdr:sp macro="" textlink="">
        <xdr:nvSpPr>
          <xdr:cNvPr id="12" name="CuadroTexto 11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12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17</xdr:row>
      <xdr:rowOff>228600</xdr:rowOff>
    </xdr:from>
    <xdr:to>
      <xdr:col>21</xdr:col>
      <xdr:colOff>0</xdr:colOff>
      <xdr:row>27</xdr:row>
      <xdr:rowOff>361950</xdr:rowOff>
    </xdr:to>
    <xdr:graphicFrame macro="">
      <xdr:nvGraphicFramePr>
        <xdr:cNvPr id="8104375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</xdr:col>
      <xdr:colOff>21431</xdr:colOff>
      <xdr:row>30</xdr:row>
      <xdr:rowOff>11907</xdr:rowOff>
    </xdr:from>
    <xdr:to>
      <xdr:col>20</xdr:col>
      <xdr:colOff>857250</xdr:colOff>
      <xdr:row>40</xdr:row>
      <xdr:rowOff>202406</xdr:rowOff>
    </xdr:to>
    <xdr:graphicFrame macro="">
      <xdr:nvGraphicFramePr>
        <xdr:cNvPr id="8104376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21</xdr:col>
      <xdr:colOff>345281</xdr:colOff>
      <xdr:row>1</xdr:row>
      <xdr:rowOff>28575</xdr:rowOff>
    </xdr:to>
    <xdr:pic>
      <xdr:nvPicPr>
        <xdr:cNvPr id="8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83562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866756</xdr:colOff>
      <xdr:row>0</xdr:row>
      <xdr:rowOff>100012</xdr:rowOff>
    </xdr:from>
    <xdr:to>
      <xdr:col>11</xdr:col>
      <xdr:colOff>873917</xdr:colOff>
      <xdr:row>0</xdr:row>
      <xdr:rowOff>966787</xdr:rowOff>
    </xdr:to>
    <xdr:grpSp>
      <xdr:nvGrpSpPr>
        <xdr:cNvPr id="11" name="Grupo 5"/>
        <xdr:cNvGrpSpPr>
          <a:grpSpLocks/>
        </xdr:cNvGrpSpPr>
      </xdr:nvGrpSpPr>
      <xdr:grpSpPr bwMode="auto">
        <a:xfrm>
          <a:off x="3071113" y="100012"/>
          <a:ext cx="8702125" cy="866775"/>
          <a:chOff x="2734389" y="98038"/>
          <a:chExt cx="8401796" cy="1075419"/>
        </a:xfrm>
      </xdr:grpSpPr>
      <xdr:sp macro="" textlink="">
        <xdr:nvSpPr>
          <xdr:cNvPr id="12" name="CuadroTexto 11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12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107156</xdr:colOff>
      <xdr:row>14</xdr:row>
      <xdr:rowOff>200025</xdr:rowOff>
    </xdr:from>
    <xdr:to>
      <xdr:col>21</xdr:col>
      <xdr:colOff>333375</xdr:colOff>
      <xdr:row>25</xdr:row>
      <xdr:rowOff>333375</xdr:rowOff>
    </xdr:to>
    <xdr:graphicFrame macro="">
      <xdr:nvGraphicFramePr>
        <xdr:cNvPr id="10772919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27</xdr:row>
      <xdr:rowOff>161925</xdr:rowOff>
    </xdr:from>
    <xdr:to>
      <xdr:col>21</xdr:col>
      <xdr:colOff>452437</xdr:colOff>
      <xdr:row>37</xdr:row>
      <xdr:rowOff>314325</xdr:rowOff>
    </xdr:to>
    <xdr:graphicFrame macro="">
      <xdr:nvGraphicFramePr>
        <xdr:cNvPr id="10772920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0</xdr:colOff>
      <xdr:row>0</xdr:row>
      <xdr:rowOff>0</xdr:rowOff>
    </xdr:from>
    <xdr:to>
      <xdr:col>21</xdr:col>
      <xdr:colOff>261937</xdr:colOff>
      <xdr:row>1</xdr:row>
      <xdr:rowOff>123825</xdr:rowOff>
    </xdr:to>
    <xdr:pic>
      <xdr:nvPicPr>
        <xdr:cNvPr id="10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04656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104756</xdr:colOff>
      <xdr:row>0</xdr:row>
      <xdr:rowOff>100012</xdr:rowOff>
    </xdr:from>
    <xdr:to>
      <xdr:col>17</xdr:col>
      <xdr:colOff>123822</xdr:colOff>
      <xdr:row>0</xdr:row>
      <xdr:rowOff>966787</xdr:rowOff>
    </xdr:to>
    <xdr:grpSp>
      <xdr:nvGrpSpPr>
        <xdr:cNvPr id="11" name="Grupo 5"/>
        <xdr:cNvGrpSpPr>
          <a:grpSpLocks/>
        </xdr:cNvGrpSpPr>
      </xdr:nvGrpSpPr>
      <xdr:grpSpPr bwMode="auto">
        <a:xfrm>
          <a:off x="2826185" y="100012"/>
          <a:ext cx="11830066" cy="866775"/>
          <a:chOff x="2734389" y="98038"/>
          <a:chExt cx="8401796" cy="1075419"/>
        </a:xfrm>
      </xdr:grpSpPr>
      <xdr:sp macro="" textlink="">
        <xdr:nvSpPr>
          <xdr:cNvPr id="12" name="CuadroTexto 11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12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202407</xdr:colOff>
      <xdr:row>17</xdr:row>
      <xdr:rowOff>71437</xdr:rowOff>
    </xdr:from>
    <xdr:to>
      <xdr:col>11</xdr:col>
      <xdr:colOff>1402557</xdr:colOff>
      <xdr:row>30</xdr:row>
      <xdr:rowOff>280987</xdr:rowOff>
    </xdr:to>
    <xdr:graphicFrame macro="">
      <xdr:nvGraphicFramePr>
        <xdr:cNvPr id="1364823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178593</xdr:colOff>
      <xdr:row>1</xdr:row>
      <xdr:rowOff>123825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73187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485756</xdr:colOff>
      <xdr:row>0</xdr:row>
      <xdr:rowOff>111918</xdr:rowOff>
    </xdr:from>
    <xdr:to>
      <xdr:col>12</xdr:col>
      <xdr:colOff>123822</xdr:colOff>
      <xdr:row>0</xdr:row>
      <xdr:rowOff>978693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159435" y="111918"/>
          <a:ext cx="11843673" cy="866775"/>
          <a:chOff x="2734389" y="98038"/>
          <a:chExt cx="8401796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133351</xdr:rowOff>
    </xdr:from>
    <xdr:to>
      <xdr:col>17</xdr:col>
      <xdr:colOff>200025</xdr:colOff>
      <xdr:row>24</xdr:row>
      <xdr:rowOff>219076</xdr:rowOff>
    </xdr:to>
    <xdr:graphicFrame macro="">
      <xdr:nvGraphicFramePr>
        <xdr:cNvPr id="15236535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254793</xdr:colOff>
      <xdr:row>27</xdr:row>
      <xdr:rowOff>133351</xdr:rowOff>
    </xdr:from>
    <xdr:to>
      <xdr:col>17</xdr:col>
      <xdr:colOff>102393</xdr:colOff>
      <xdr:row>35</xdr:row>
      <xdr:rowOff>219076</xdr:rowOff>
    </xdr:to>
    <xdr:graphicFrame macro="">
      <xdr:nvGraphicFramePr>
        <xdr:cNvPr id="15236536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166688</xdr:colOff>
      <xdr:row>1</xdr:row>
      <xdr:rowOff>123825</xdr:rowOff>
    </xdr:to>
    <xdr:pic>
      <xdr:nvPicPr>
        <xdr:cNvPr id="10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56469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1831162</xdr:colOff>
      <xdr:row>0</xdr:row>
      <xdr:rowOff>111918</xdr:rowOff>
    </xdr:from>
    <xdr:to>
      <xdr:col>9</xdr:col>
      <xdr:colOff>84229</xdr:colOff>
      <xdr:row>0</xdr:row>
      <xdr:rowOff>978693</xdr:rowOff>
    </xdr:to>
    <xdr:grpSp>
      <xdr:nvGrpSpPr>
        <xdr:cNvPr id="11" name="Grupo 5"/>
        <xdr:cNvGrpSpPr>
          <a:grpSpLocks/>
        </xdr:cNvGrpSpPr>
      </xdr:nvGrpSpPr>
      <xdr:grpSpPr bwMode="auto">
        <a:xfrm>
          <a:off x="2171341" y="111918"/>
          <a:ext cx="5396817" cy="866775"/>
          <a:chOff x="2734389" y="98038"/>
          <a:chExt cx="5586541" cy="1075419"/>
        </a:xfrm>
      </xdr:grpSpPr>
      <xdr:sp macro="" textlink="">
        <xdr:nvSpPr>
          <xdr:cNvPr id="12" name="CuadroTexto 11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3" name="CuadroTexto 12"/>
          <xdr:cNvSpPr txBox="1"/>
        </xdr:nvSpPr>
        <xdr:spPr>
          <a:xfrm>
            <a:off x="2734389" y="582567"/>
            <a:ext cx="5425757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152400</xdr:rowOff>
    </xdr:from>
    <xdr:to>
      <xdr:col>5</xdr:col>
      <xdr:colOff>314325</xdr:colOff>
      <xdr:row>62</xdr:row>
      <xdr:rowOff>19050</xdr:rowOff>
    </xdr:to>
    <xdr:graphicFrame macro="">
      <xdr:nvGraphicFramePr>
        <xdr:cNvPr id="6189736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71437</xdr:colOff>
      <xdr:row>128</xdr:row>
      <xdr:rowOff>183356</xdr:rowOff>
    </xdr:from>
    <xdr:to>
      <xdr:col>5</xdr:col>
      <xdr:colOff>385762</xdr:colOff>
      <xdr:row>146</xdr:row>
      <xdr:rowOff>40481</xdr:rowOff>
    </xdr:to>
    <xdr:graphicFrame macro="">
      <xdr:nvGraphicFramePr>
        <xdr:cNvPr id="61897364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107</xdr:row>
      <xdr:rowOff>95250</xdr:rowOff>
    </xdr:from>
    <xdr:to>
      <xdr:col>5</xdr:col>
      <xdr:colOff>314325</xdr:colOff>
      <xdr:row>124</xdr:row>
      <xdr:rowOff>180975</xdr:rowOff>
    </xdr:to>
    <xdr:graphicFrame macro="">
      <xdr:nvGraphicFramePr>
        <xdr:cNvPr id="61897365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300037</xdr:colOff>
      <xdr:row>86</xdr:row>
      <xdr:rowOff>140494</xdr:rowOff>
    </xdr:from>
    <xdr:to>
      <xdr:col>4</xdr:col>
      <xdr:colOff>128587</xdr:colOff>
      <xdr:row>104</xdr:row>
      <xdr:rowOff>11906</xdr:rowOff>
    </xdr:to>
    <xdr:graphicFrame macro="">
      <xdr:nvGraphicFramePr>
        <xdr:cNvPr id="6189736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76200</xdr:colOff>
      <xdr:row>65</xdr:row>
      <xdr:rowOff>171450</xdr:rowOff>
    </xdr:from>
    <xdr:to>
      <xdr:col>5</xdr:col>
      <xdr:colOff>390525</xdr:colOff>
      <xdr:row>83</xdr:row>
      <xdr:rowOff>47625</xdr:rowOff>
    </xdr:to>
    <xdr:graphicFrame macro="">
      <xdr:nvGraphicFramePr>
        <xdr:cNvPr id="61897367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142874</xdr:colOff>
      <xdr:row>1</xdr:row>
      <xdr:rowOff>123825</xdr:rowOff>
    </xdr:to>
    <xdr:pic>
      <xdr:nvPicPr>
        <xdr:cNvPr id="12" name="Imagen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08280" cy="11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902474</xdr:colOff>
      <xdr:row>0</xdr:row>
      <xdr:rowOff>111918</xdr:rowOff>
    </xdr:from>
    <xdr:to>
      <xdr:col>3</xdr:col>
      <xdr:colOff>71437</xdr:colOff>
      <xdr:row>0</xdr:row>
      <xdr:rowOff>978693</xdr:rowOff>
    </xdr:to>
    <xdr:grpSp>
      <xdr:nvGrpSpPr>
        <xdr:cNvPr id="13" name="Grupo 5"/>
        <xdr:cNvGrpSpPr>
          <a:grpSpLocks/>
        </xdr:cNvGrpSpPr>
      </xdr:nvGrpSpPr>
      <xdr:grpSpPr bwMode="auto">
        <a:xfrm>
          <a:off x="1324295" y="111918"/>
          <a:ext cx="5428249" cy="866775"/>
          <a:chOff x="2734389" y="98038"/>
          <a:chExt cx="8401796" cy="1075419"/>
        </a:xfrm>
      </xdr:grpSpPr>
      <xdr:sp macro="" textlink="">
        <xdr:nvSpPr>
          <xdr:cNvPr id="14" name="CuadroTexto 13"/>
          <xdr:cNvSpPr txBox="1"/>
        </xdr:nvSpPr>
        <xdr:spPr>
          <a:xfrm>
            <a:off x="2736999" y="98038"/>
            <a:ext cx="818949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5" name="CuadroTexto 14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381001</xdr:rowOff>
    </xdr:from>
    <xdr:to>
      <xdr:col>10</xdr:col>
      <xdr:colOff>857250</xdr:colOff>
      <xdr:row>31</xdr:row>
      <xdr:rowOff>285750</xdr:rowOff>
    </xdr:to>
    <xdr:graphicFrame macro="">
      <xdr:nvGraphicFramePr>
        <xdr:cNvPr id="2624241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1170214</xdr:colOff>
      <xdr:row>1</xdr:row>
      <xdr:rowOff>123825</xdr:rowOff>
    </xdr:to>
    <xdr:pic>
      <xdr:nvPicPr>
        <xdr:cNvPr id="9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01107" cy="1117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1831162</xdr:colOff>
      <xdr:row>0</xdr:row>
      <xdr:rowOff>111918</xdr:rowOff>
    </xdr:from>
    <xdr:to>
      <xdr:col>11</xdr:col>
      <xdr:colOff>219072</xdr:colOff>
      <xdr:row>0</xdr:row>
      <xdr:rowOff>978693</xdr:rowOff>
    </xdr:to>
    <xdr:grpSp>
      <xdr:nvGrpSpPr>
        <xdr:cNvPr id="10" name="Grupo 5"/>
        <xdr:cNvGrpSpPr>
          <a:grpSpLocks/>
        </xdr:cNvGrpSpPr>
      </xdr:nvGrpSpPr>
      <xdr:grpSpPr bwMode="auto">
        <a:xfrm>
          <a:off x="2171341" y="111918"/>
          <a:ext cx="12389660" cy="866775"/>
          <a:chOff x="2734389" y="98038"/>
          <a:chExt cx="8401796" cy="1075419"/>
        </a:xfrm>
      </xdr:grpSpPr>
      <xdr:sp macro="" textlink="">
        <xdr:nvSpPr>
          <xdr:cNvPr id="11" name="CuadroTexto 10"/>
          <xdr:cNvSpPr txBox="1"/>
        </xdr:nvSpPr>
        <xdr:spPr>
          <a:xfrm>
            <a:off x="2736999" y="98038"/>
            <a:ext cx="5583931" cy="57907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12" name="CuadroTexto 11"/>
          <xdr:cNvSpPr txBox="1"/>
        </xdr:nvSpPr>
        <xdr:spPr>
          <a:xfrm>
            <a:off x="2734389" y="582567"/>
            <a:ext cx="8401796" cy="59089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2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físicos</a:t>
            </a:r>
            <a:endParaRPr lang="es-ES_tradnl" sz="22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D33"/>
  <sheetViews>
    <sheetView showGridLines="0" tabSelected="1" zoomScale="70" zoomScaleNormal="70" workbookViewId="0">
      <pane ySplit="6" topLeftCell="A7" activePane="bottomLeft" state="frozen"/>
      <selection pane="bottomLeft"/>
    </sheetView>
  </sheetViews>
  <sheetFormatPr baseColWidth="10" defaultRowHeight="16.5"/>
  <cols>
    <col min="1" max="1" width="3.28515625" style="1" customWidth="1"/>
    <col min="2" max="2" width="12.7109375" style="6" customWidth="1"/>
    <col min="3" max="3" width="166.85546875" style="2" customWidth="1"/>
    <col min="4" max="16384" width="11.42578125" style="1"/>
  </cols>
  <sheetData>
    <row r="1" spans="2:3" ht="78" customHeight="1"/>
    <row r="2" spans="2:3" ht="10.5" customHeight="1"/>
    <row r="3" spans="2:3" s="3" customFormat="1" ht="10.5" customHeight="1">
      <c r="B3" s="6"/>
      <c r="C3" s="82"/>
    </row>
    <row r="4" spans="2:3" s="3" customFormat="1" ht="10.5" customHeight="1">
      <c r="B4" s="6"/>
      <c r="C4" s="317"/>
    </row>
    <row r="5" spans="2:3" s="3" customFormat="1" ht="18.75">
      <c r="B5" s="6"/>
      <c r="C5" s="82"/>
    </row>
    <row r="6" spans="2:3" s="5" customFormat="1" ht="32.25" customHeight="1">
      <c r="B6" s="325" t="s">
        <v>195</v>
      </c>
      <c r="C6" s="325" t="s">
        <v>196</v>
      </c>
    </row>
    <row r="7" spans="2:3" s="5" customFormat="1" ht="30" customHeight="1">
      <c r="B7" s="326">
        <v>1</v>
      </c>
      <c r="C7" s="327" t="s">
        <v>250</v>
      </c>
    </row>
    <row r="8" spans="2:3" s="2" customFormat="1" ht="30" customHeight="1">
      <c r="B8" s="702" t="s">
        <v>435</v>
      </c>
      <c r="C8" s="330" t="s">
        <v>292</v>
      </c>
    </row>
    <row r="9" spans="2:3" s="2" customFormat="1" ht="30" customHeight="1">
      <c r="B9" s="702" t="s">
        <v>436</v>
      </c>
      <c r="C9" s="330" t="s">
        <v>293</v>
      </c>
    </row>
    <row r="10" spans="2:3" s="5" customFormat="1" ht="30" customHeight="1">
      <c r="B10" s="329">
        <v>2</v>
      </c>
      <c r="C10" s="327" t="s">
        <v>251</v>
      </c>
    </row>
    <row r="11" spans="2:3" s="2" customFormat="1" ht="30" customHeight="1">
      <c r="B11" s="703" t="s">
        <v>437</v>
      </c>
      <c r="C11" s="330" t="s">
        <v>294</v>
      </c>
    </row>
    <row r="12" spans="2:3" s="2" customFormat="1" ht="30" customHeight="1">
      <c r="B12" s="703" t="s">
        <v>438</v>
      </c>
      <c r="C12" s="330" t="s">
        <v>295</v>
      </c>
    </row>
    <row r="13" spans="2:3" s="2" customFormat="1" ht="30" customHeight="1">
      <c r="B13" s="703" t="s">
        <v>439</v>
      </c>
      <c r="C13" s="330" t="s">
        <v>296</v>
      </c>
    </row>
    <row r="14" spans="2:3" s="2" customFormat="1" ht="30" customHeight="1">
      <c r="B14" s="703" t="s">
        <v>440</v>
      </c>
      <c r="C14" s="330" t="s">
        <v>297</v>
      </c>
    </row>
    <row r="15" spans="2:3" s="2" customFormat="1" ht="30" customHeight="1">
      <c r="B15" s="703" t="s">
        <v>441</v>
      </c>
      <c r="C15" s="330" t="s">
        <v>430</v>
      </c>
    </row>
    <row r="16" spans="2:3" s="2" customFormat="1" ht="30" customHeight="1">
      <c r="B16" s="703" t="s">
        <v>442</v>
      </c>
      <c r="C16" s="330" t="s">
        <v>298</v>
      </c>
    </row>
    <row r="17" spans="2:4" s="2" customFormat="1" ht="30" customHeight="1">
      <c r="B17" s="703" t="s">
        <v>443</v>
      </c>
      <c r="C17" s="330" t="s">
        <v>299</v>
      </c>
    </row>
    <row r="18" spans="2:4" s="2" customFormat="1" ht="30" customHeight="1">
      <c r="B18" s="703" t="s">
        <v>444</v>
      </c>
      <c r="C18" s="330" t="s">
        <v>300</v>
      </c>
    </row>
    <row r="19" spans="2:4" s="2" customFormat="1" ht="30" customHeight="1">
      <c r="B19" s="703" t="s">
        <v>445</v>
      </c>
      <c r="C19" s="330" t="s">
        <v>301</v>
      </c>
    </row>
    <row r="20" spans="2:4" s="5" customFormat="1" ht="30" customHeight="1">
      <c r="B20" s="329">
        <v>3</v>
      </c>
      <c r="C20" s="327" t="s">
        <v>252</v>
      </c>
    </row>
    <row r="21" spans="2:4" s="2" customFormat="1" ht="30" customHeight="1">
      <c r="B21" s="703" t="s">
        <v>446</v>
      </c>
      <c r="C21" s="330" t="s">
        <v>302</v>
      </c>
    </row>
    <row r="22" spans="2:4" s="2" customFormat="1" ht="30" customHeight="1">
      <c r="B22" s="703" t="s">
        <v>447</v>
      </c>
      <c r="C22" s="330" t="s">
        <v>303</v>
      </c>
    </row>
    <row r="23" spans="2:4" s="113" customFormat="1" ht="30" customHeight="1">
      <c r="B23" s="703" t="s">
        <v>448</v>
      </c>
      <c r="C23" s="330" t="s">
        <v>304</v>
      </c>
      <c r="D23" s="168"/>
    </row>
    <row r="24" spans="2:4" s="5" customFormat="1" ht="30" customHeight="1">
      <c r="B24" s="329">
        <v>4</v>
      </c>
      <c r="C24" s="327" t="s">
        <v>253</v>
      </c>
    </row>
    <row r="25" spans="2:4" s="2" customFormat="1" ht="30" customHeight="1">
      <c r="B25" s="703" t="s">
        <v>449</v>
      </c>
      <c r="C25" s="330" t="s">
        <v>433</v>
      </c>
    </row>
    <row r="26" spans="2:4" s="2" customFormat="1" ht="30" customHeight="1">
      <c r="B26" s="703" t="s">
        <v>450</v>
      </c>
      <c r="C26" s="330" t="s">
        <v>427</v>
      </c>
    </row>
    <row r="27" spans="2:4" s="2" customFormat="1" ht="30" customHeight="1">
      <c r="B27" s="703" t="s">
        <v>451</v>
      </c>
      <c r="C27" s="330" t="s">
        <v>458</v>
      </c>
    </row>
    <row r="28" spans="2:4" s="2" customFormat="1" ht="30" customHeight="1">
      <c r="B28" s="703" t="s">
        <v>452</v>
      </c>
      <c r="C28" s="330" t="s">
        <v>428</v>
      </c>
    </row>
    <row r="29" spans="2:4" s="2" customFormat="1" ht="38.25" customHeight="1">
      <c r="B29" s="703" t="s">
        <v>453</v>
      </c>
      <c r="C29" s="330" t="s">
        <v>305</v>
      </c>
    </row>
    <row r="30" spans="2:4" s="2" customFormat="1" ht="31.5" customHeight="1">
      <c r="B30" s="703" t="s">
        <v>454</v>
      </c>
      <c r="C30" s="330" t="s">
        <v>306</v>
      </c>
    </row>
    <row r="31" spans="2:4" s="2" customFormat="1" ht="33" customHeight="1">
      <c r="B31" s="703" t="s">
        <v>455</v>
      </c>
      <c r="C31" s="330" t="s">
        <v>307</v>
      </c>
    </row>
    <row r="32" spans="2:4" s="2" customFormat="1" ht="30" customHeight="1">
      <c r="B32" s="703" t="s">
        <v>456</v>
      </c>
      <c r="C32" s="330" t="s">
        <v>459</v>
      </c>
    </row>
    <row r="33" spans="2:3" s="2" customFormat="1" ht="30" customHeight="1">
      <c r="B33" s="703" t="s">
        <v>457</v>
      </c>
      <c r="C33" s="330" t="s">
        <v>308</v>
      </c>
    </row>
  </sheetData>
  <phoneticPr fontId="18" type="noConversion"/>
  <conditionalFormatting sqref="C6">
    <cfRule type="containsText" dxfId="1" priority="1" operator="containsText" text="isflsh">
      <formula>NOT(ISERROR(SEARCH("isflsh",C6)))</formula>
    </cfRule>
  </conditionalFormatting>
  <conditionalFormatting sqref="B6">
    <cfRule type="containsText" dxfId="0" priority="2" operator="containsText" text="isflsh">
      <formula>NOT(ISERROR(SEARCH("isflsh",B6)))</formula>
    </cfRule>
  </conditionalFormatting>
  <hyperlinks>
    <hyperlink ref="C8" location="'1.1 Poblac por grupos de edad'!A1" display="Población del Ecuador por sexo, según grupos etarios a nivel nacional 2021."/>
    <hyperlink ref="C9" location="'1.2 Poblac por áreas'!A1" display="Población del Ecuador por área, según grupos etarios a nivel nacional 2021."/>
    <hyperlink ref="C11" location="'2.1 Tasas de variación PIB'!A1" display="Producto Interno Bruto y tasas de variación 2003 - 2021."/>
    <hyperlink ref="C12" location="'2.2 Inflación anual'!A1" display="Porcentaje de inflación nacional y del sector de la salud en el Ecuador 2003 - 2021."/>
    <hyperlink ref="C13" location="'2.3 Condicion de actividad'!A1" display="Población económicamente activa e inactiva del área urbana según grupos de edad 2021."/>
    <hyperlink ref="C14" location="'2.4 Evol pobreza'!A1" display="Evolución de la línea de extrema pobreza o indigencia y línea de pobreza, según consumo a nivel nacional y por periodo de tiempo 2007 - 2021."/>
    <hyperlink ref="C15" location="'2.5 Serv básicos'!A1" display="Hogares, según disponibilidad de servicios básicos de la vivienda, a nivel nacional 2018 - 2021."/>
    <hyperlink ref="C16" location="'2.6 Seguro'!A1" display="Población afiliada a seguros de salud 2013 - 2021."/>
    <hyperlink ref="C17" location="'2.7 Mujeres embarazadas'!A1" display="Mujeres embarazadas a nivel nacional y por áreas 2013 - 2021."/>
    <hyperlink ref="C18" location="'2.8 Nacidos vivos'!A1" display="Nacidos vivos por tipo de asistencia en el parto y área según región de residencia 2021."/>
    <hyperlink ref="C19" location="'2.9 Tasa natalidad'!A1" display="Tasa de natalidad 2000 - 2021."/>
    <hyperlink ref="C21" location="'3.1 Causas de morbilidad'!A1" display="Tasas por 10.000 habitantes de las diez principales causas de morbilidad por egreso hospitalario a nivel nacional 2021."/>
    <hyperlink ref="C22" location="'3.2 Defunciones'!A1" display="Defunciones y tasas de mortalidad total, infantil y materna 2004 - 2021."/>
    <hyperlink ref="C23" location="'3.3 Defunciones causa'!A1" display="Número de defunciones por sexo según principales causas de muerte a nivel nacional 2021."/>
    <hyperlink ref="C25" location="'4.1 Establecimientos por sector'!A1" display="Establecimientos de salud del sector público y privado, según tipo de  establecimiento a nivel nacional 2015 - 2021."/>
    <hyperlink ref="C27" location="'4.3 Tasa Médicos'!A1" display="Número y tasa de médicos que trabajan en los establecimientos de salud por años, según regiones 2007 - 2018."/>
    <hyperlink ref="C29" location="'4.5 Establecimientos hosp prome'!A1" display="Establecimientos hospitalarios por número de egresos, días y promedio de estadía, número de camas disponibles, días-cama disponibles, porcentaje de ocupación y giro de camas según sector 2021."/>
    <hyperlink ref="C30" location="'4.6 Camas dotación'!A1" display="Número de camas hospitalarias de dotación normal tasas por 10.000 habitantes según sector y entidad  a la que pertenecen a nivel nacional 2003 - 2021."/>
    <hyperlink ref="C31" location="'4.7 Consulta de morbilidad'!A1" display="Consultas de morbilidad, primeras y subsecuentes, de emergencia, realizadas por médico en los establecimientos de salud, por tipo de establecimiento.  2003 -2021."/>
    <hyperlink ref="C32" location="'4.8 Consultas tipo de age'!A1" display="Consultas de morbilidad realizadas por tipo de agente de salud  a nivel nacional 2003 - 2021."/>
    <hyperlink ref="C33" location="'4.9 Egresos porcentuales'!A1" display="Estructura porcentual de egresos hospitalarios por sexo según condición hospitalaria 2003 - 2021. "/>
    <hyperlink ref="C26" location="'4.2 Establecimientos_niveles'!A1" display="Número de establecimientos por niveles de atención 2020"/>
    <hyperlink ref="C28" location="'4.4 Prom de estada por entidad'!A1" display="Promedio de estadía según entidades a las que pertenecen a nivel nacional 2012-2021"/>
  </hyperlinks>
  <pageMargins left="0.7" right="0.7" top="0.75" bottom="0.75" header="0.3" footer="0.3"/>
  <pageSetup paperSize="9" scale="67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N26"/>
  <sheetViews>
    <sheetView zoomScale="70" zoomScaleNormal="70" workbookViewId="0">
      <selection activeCell="L2" sqref="L2"/>
    </sheetView>
  </sheetViews>
  <sheetFormatPr baseColWidth="10" defaultRowHeight="17.25"/>
  <cols>
    <col min="1" max="1" width="5" style="5" customWidth="1"/>
    <col min="2" max="2" width="36.28515625" style="5" customWidth="1"/>
    <col min="3" max="12" width="14.28515625" style="5" customWidth="1"/>
    <col min="13" max="16384" width="11.42578125" style="5"/>
  </cols>
  <sheetData>
    <row r="1" spans="1:14" ht="78" customHeight="1"/>
    <row r="2" spans="1:14" ht="33" customHeight="1">
      <c r="B2" s="655" t="s">
        <v>122</v>
      </c>
      <c r="C2" s="67"/>
      <c r="D2" s="67"/>
      <c r="E2" s="67"/>
      <c r="F2" s="67"/>
      <c r="G2" s="67"/>
      <c r="H2" s="67"/>
      <c r="I2" s="67"/>
      <c r="K2" s="653" t="s">
        <v>366</v>
      </c>
      <c r="L2" s="654" t="s">
        <v>367</v>
      </c>
    </row>
    <row r="3" spans="1:14" ht="33" customHeight="1">
      <c r="B3" s="738" t="s">
        <v>266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</row>
    <row r="4" spans="1:14" ht="33" customHeight="1">
      <c r="B4" s="737" t="s">
        <v>321</v>
      </c>
      <c r="C4" s="737"/>
      <c r="D4" s="737"/>
      <c r="E4" s="737"/>
      <c r="F4" s="737"/>
      <c r="G4" s="737"/>
      <c r="H4" s="737"/>
      <c r="I4" s="737"/>
      <c r="J4" s="737"/>
      <c r="K4" s="737"/>
      <c r="L4" s="737"/>
    </row>
    <row r="5" spans="1:14" ht="33" customHeight="1">
      <c r="J5" s="98"/>
    </row>
    <row r="6" spans="1:14" ht="33" customHeight="1">
      <c r="B6" s="383" t="s">
        <v>67</v>
      </c>
      <c r="C6" s="383">
        <v>2013</v>
      </c>
      <c r="D6" s="383">
        <v>2014</v>
      </c>
      <c r="E6" s="383">
        <v>2015</v>
      </c>
      <c r="F6" s="383">
        <v>2016</v>
      </c>
      <c r="G6" s="383">
        <v>2017</v>
      </c>
      <c r="H6" s="383">
        <v>2018</v>
      </c>
      <c r="I6" s="383">
        <v>2019</v>
      </c>
      <c r="J6" s="383">
        <v>2020</v>
      </c>
      <c r="K6" s="383">
        <v>2021</v>
      </c>
      <c r="L6" s="557" t="s">
        <v>5</v>
      </c>
    </row>
    <row r="7" spans="1:14" s="2" customFormat="1" ht="33" customHeight="1">
      <c r="B7" s="384" t="s">
        <v>9</v>
      </c>
      <c r="C7" s="385">
        <v>181225</v>
      </c>
      <c r="D7" s="385">
        <v>185249</v>
      </c>
      <c r="E7" s="385">
        <v>215808</v>
      </c>
      <c r="F7" s="385">
        <v>209341</v>
      </c>
      <c r="G7" s="385">
        <v>223877</v>
      </c>
      <c r="H7" s="385">
        <v>226685</v>
      </c>
      <c r="I7" s="385">
        <v>220022</v>
      </c>
      <c r="J7" s="385">
        <v>203631</v>
      </c>
      <c r="K7" s="385">
        <v>190500</v>
      </c>
      <c r="L7" s="558">
        <v>1856338</v>
      </c>
    </row>
    <row r="8" spans="1:14" s="2" customFormat="1" ht="33" customHeight="1">
      <c r="B8" s="368" t="s">
        <v>10</v>
      </c>
      <c r="C8" s="385">
        <v>39671</v>
      </c>
      <c r="D8" s="385">
        <v>44227</v>
      </c>
      <c r="E8" s="385">
        <v>57472</v>
      </c>
      <c r="F8" s="385">
        <v>57123</v>
      </c>
      <c r="G8" s="385">
        <v>64246</v>
      </c>
      <c r="H8" s="385">
        <v>66454</v>
      </c>
      <c r="I8" s="385">
        <v>65805</v>
      </c>
      <c r="J8" s="385">
        <v>61806</v>
      </c>
      <c r="K8" s="385">
        <v>60606</v>
      </c>
      <c r="L8" s="558">
        <v>517410</v>
      </c>
    </row>
    <row r="9" spans="1:14" s="2" customFormat="1" ht="33" customHeight="1">
      <c r="A9" s="78"/>
      <c r="B9" s="375" t="s">
        <v>5</v>
      </c>
      <c r="C9" s="386">
        <v>220896</v>
      </c>
      <c r="D9" s="386">
        <v>229476</v>
      </c>
      <c r="E9" s="386">
        <v>273280</v>
      </c>
      <c r="F9" s="386">
        <v>266464</v>
      </c>
      <c r="G9" s="386">
        <v>288123</v>
      </c>
      <c r="H9" s="386">
        <v>293139</v>
      </c>
      <c r="I9" s="386">
        <v>285827</v>
      </c>
      <c r="J9" s="386">
        <v>265437</v>
      </c>
      <c r="K9" s="386">
        <v>251106</v>
      </c>
      <c r="L9" s="559">
        <v>2373748</v>
      </c>
    </row>
    <row r="10" spans="1:14" ht="33" customHeight="1">
      <c r="C10" s="110"/>
      <c r="D10" s="63"/>
      <c r="E10" s="76"/>
      <c r="J10" s="98"/>
    </row>
    <row r="11" spans="1:14" ht="33" customHeight="1">
      <c r="B11" s="418" t="s">
        <v>391</v>
      </c>
      <c r="F11" s="63"/>
      <c r="G11" s="63"/>
      <c r="H11" s="63"/>
      <c r="I11" s="63"/>
    </row>
    <row r="12" spans="1:14" ht="33" customHeight="1">
      <c r="B12" s="76"/>
      <c r="F12" s="76"/>
      <c r="G12" s="76"/>
      <c r="H12" s="76"/>
      <c r="I12" s="76"/>
    </row>
    <row r="13" spans="1:14" ht="33" customHeight="1"/>
    <row r="14" spans="1:14" ht="33" customHeight="1">
      <c r="B14" s="219"/>
      <c r="C14" s="220"/>
      <c r="D14" s="220"/>
      <c r="E14" s="219"/>
      <c r="N14" s="63"/>
    </row>
    <row r="15" spans="1:14" ht="33" customHeight="1">
      <c r="B15" s="199" t="s">
        <v>9</v>
      </c>
      <c r="C15" s="199" t="s">
        <v>10</v>
      </c>
      <c r="D15" s="221"/>
      <c r="E15" s="219"/>
      <c r="N15" s="76"/>
    </row>
    <row r="16" spans="1:14" ht="33" customHeight="1">
      <c r="B16" s="222">
        <f>+I7</f>
        <v>220022</v>
      </c>
      <c r="C16" s="222">
        <f>+I8</f>
        <v>65805</v>
      </c>
      <c r="D16" s="223">
        <f>+B16+C16</f>
        <v>285827</v>
      </c>
      <c r="E16" s="219"/>
    </row>
    <row r="17" spans="2:9" ht="33" customHeight="1">
      <c r="B17" s="224">
        <f>+B16/D16</f>
        <v>0.76977332442351487</v>
      </c>
      <c r="C17" s="224">
        <f>+C16/D16</f>
        <v>0.23022667557648507</v>
      </c>
      <c r="D17" s="219"/>
      <c r="E17" s="219"/>
    </row>
    <row r="18" spans="2:9" ht="33" customHeight="1"/>
    <row r="19" spans="2:9" ht="33" customHeight="1"/>
    <row r="20" spans="2:9" ht="33" customHeight="1"/>
    <row r="21" spans="2:9" ht="33" customHeight="1"/>
    <row r="22" spans="2:9" ht="33" customHeight="1"/>
    <row r="23" spans="2:9" ht="33" customHeight="1"/>
    <row r="24" spans="2:9">
      <c r="B24" s="782" t="s">
        <v>465</v>
      </c>
      <c r="C24" s="257"/>
      <c r="D24" s="257"/>
      <c r="E24" s="77"/>
      <c r="F24" s="77"/>
      <c r="G24" s="77"/>
      <c r="H24" s="77"/>
      <c r="I24" s="77"/>
    </row>
    <row r="25" spans="2:9">
      <c r="B25" s="782" t="s">
        <v>369</v>
      </c>
      <c r="C25" s="257"/>
      <c r="D25" s="257"/>
      <c r="E25" s="77"/>
      <c r="F25" s="77"/>
      <c r="G25" s="77"/>
      <c r="H25" s="77"/>
      <c r="I25" s="77"/>
    </row>
    <row r="26" spans="2:9">
      <c r="B26" s="227"/>
    </row>
  </sheetData>
  <mergeCells count="2">
    <mergeCell ref="B4:L4"/>
    <mergeCell ref="B3:L3"/>
  </mergeCells>
  <hyperlinks>
    <hyperlink ref="B2" location="Indice!A1" display="Índice"/>
    <hyperlink ref="L2" location="'2.8 Nacidos vivos'!A1" display="Siguiente"/>
    <hyperlink ref="K2" location="'2.6 Seguro'!A1" display="Anterior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O34"/>
  <sheetViews>
    <sheetView showGridLines="0" zoomScale="70" zoomScaleNormal="70" workbookViewId="0">
      <selection activeCell="N2" sqref="N2"/>
    </sheetView>
  </sheetViews>
  <sheetFormatPr baseColWidth="10" defaultRowHeight="17.25"/>
  <cols>
    <col min="1" max="1" width="1.5703125" style="5" customWidth="1"/>
    <col min="2" max="2" width="27.5703125" style="5" customWidth="1"/>
    <col min="3" max="14" width="16.7109375" style="5" customWidth="1"/>
    <col min="15" max="16384" width="11.42578125" style="5"/>
  </cols>
  <sheetData>
    <row r="1" spans="2:15" ht="78" customHeight="1"/>
    <row r="2" spans="2:15" ht="33" customHeight="1">
      <c r="B2" s="655" t="s">
        <v>122</v>
      </c>
      <c r="L2" s="553"/>
      <c r="M2" s="653" t="s">
        <v>366</v>
      </c>
      <c r="N2" s="654" t="s">
        <v>367</v>
      </c>
      <c r="O2" s="555"/>
    </row>
    <row r="3" spans="2:15" ht="33" customHeight="1">
      <c r="B3" s="738" t="s">
        <v>429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</row>
    <row r="4" spans="2:15" ht="33" customHeight="1">
      <c r="B4" s="740" t="s">
        <v>322</v>
      </c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  <c r="N4" s="707"/>
    </row>
    <row r="5" spans="2:15" ht="33" customHeight="1">
      <c r="I5" s="147"/>
    </row>
    <row r="6" spans="2:15" ht="33" customHeight="1">
      <c r="B6" s="739" t="s">
        <v>201</v>
      </c>
      <c r="C6" s="739" t="s">
        <v>336</v>
      </c>
      <c r="D6" s="739"/>
      <c r="E6" s="739"/>
      <c r="F6" s="739"/>
      <c r="G6" s="739" t="s">
        <v>52</v>
      </c>
      <c r="H6" s="739"/>
      <c r="I6" s="739"/>
      <c r="J6" s="739"/>
      <c r="K6" s="739" t="s">
        <v>53</v>
      </c>
      <c r="L6" s="739"/>
      <c r="M6" s="739"/>
      <c r="N6" s="739"/>
    </row>
    <row r="7" spans="2:15" ht="49.5" customHeight="1">
      <c r="B7" s="739"/>
      <c r="C7" s="394" t="s">
        <v>5</v>
      </c>
      <c r="D7" s="395" t="s">
        <v>54</v>
      </c>
      <c r="E7" s="395" t="s">
        <v>55</v>
      </c>
      <c r="F7" s="395" t="s">
        <v>199</v>
      </c>
      <c r="G7" s="394" t="s">
        <v>5</v>
      </c>
      <c r="H7" s="395" t="s">
        <v>54</v>
      </c>
      <c r="I7" s="395" t="s">
        <v>55</v>
      </c>
      <c r="J7" s="395" t="s">
        <v>200</v>
      </c>
      <c r="K7" s="394" t="s">
        <v>5</v>
      </c>
      <c r="L7" s="395" t="s">
        <v>54</v>
      </c>
      <c r="M7" s="395" t="s">
        <v>55</v>
      </c>
      <c r="N7" s="395" t="s">
        <v>200</v>
      </c>
    </row>
    <row r="8" spans="2:15" ht="33" customHeight="1">
      <c r="B8" s="387" t="s">
        <v>198</v>
      </c>
      <c r="C8" s="388">
        <v>251106</v>
      </c>
      <c r="D8" s="389">
        <v>242967</v>
      </c>
      <c r="E8" s="389">
        <v>1250</v>
      </c>
      <c r="F8" s="389">
        <v>6889</v>
      </c>
      <c r="G8" s="389">
        <v>190497</v>
      </c>
      <c r="H8" s="389">
        <v>186891</v>
      </c>
      <c r="I8" s="389">
        <v>433</v>
      </c>
      <c r="J8" s="389">
        <v>3173</v>
      </c>
      <c r="K8" s="389">
        <v>60606</v>
      </c>
      <c r="L8" s="389">
        <v>56073</v>
      </c>
      <c r="M8" s="389">
        <v>817</v>
      </c>
      <c r="N8" s="389">
        <v>3716</v>
      </c>
    </row>
    <row r="9" spans="2:15" s="2" customFormat="1" ht="33" customHeight="1">
      <c r="B9" s="390" t="s">
        <v>56</v>
      </c>
      <c r="C9" s="391">
        <v>1</v>
      </c>
      <c r="D9" s="392">
        <v>0.9675873933717235</v>
      </c>
      <c r="E9" s="392">
        <v>4.9779774278591515E-3</v>
      </c>
      <c r="F9" s="392">
        <v>2.7434629200417355E-2</v>
      </c>
      <c r="G9" s="391">
        <v>1</v>
      </c>
      <c r="H9" s="392">
        <v>0.98107056804044157</v>
      </c>
      <c r="I9" s="392">
        <v>2.2730016745670534E-3</v>
      </c>
      <c r="J9" s="392">
        <v>1.6977810595480789E-2</v>
      </c>
      <c r="K9" s="391">
        <v>1</v>
      </c>
      <c r="L9" s="392">
        <v>0.92520542520542526</v>
      </c>
      <c r="M9" s="392">
        <v>1.3480513480513481E-2</v>
      </c>
      <c r="N9" s="392">
        <v>6.6270754195423817E-2</v>
      </c>
    </row>
    <row r="10" spans="2:15" s="2" customFormat="1" ht="33" customHeight="1">
      <c r="B10" s="390" t="s">
        <v>57</v>
      </c>
      <c r="C10" s="393">
        <v>94579</v>
      </c>
      <c r="D10" s="393">
        <v>90989</v>
      </c>
      <c r="E10" s="393">
        <v>415</v>
      </c>
      <c r="F10" s="393">
        <v>3175</v>
      </c>
      <c r="G10" s="393">
        <v>63229</v>
      </c>
      <c r="H10" s="393">
        <v>61651</v>
      </c>
      <c r="I10" s="393">
        <v>145</v>
      </c>
      <c r="J10" s="393">
        <v>1433</v>
      </c>
      <c r="K10" s="393">
        <v>31350</v>
      </c>
      <c r="L10" s="393">
        <v>29338</v>
      </c>
      <c r="M10" s="393">
        <v>270</v>
      </c>
      <c r="N10" s="393">
        <v>1742</v>
      </c>
    </row>
    <row r="11" spans="2:15" s="2" customFormat="1" ht="33" customHeight="1">
      <c r="B11" s="390" t="s">
        <v>58</v>
      </c>
      <c r="C11" s="393">
        <v>138062</v>
      </c>
      <c r="D11" s="393">
        <v>136548</v>
      </c>
      <c r="E11" s="393">
        <v>196</v>
      </c>
      <c r="F11" s="393">
        <v>1318</v>
      </c>
      <c r="G11" s="393">
        <v>116071</v>
      </c>
      <c r="H11" s="393">
        <v>114967</v>
      </c>
      <c r="I11" s="393">
        <v>101</v>
      </c>
      <c r="J11" s="393">
        <v>1003</v>
      </c>
      <c r="K11" s="393">
        <v>21991</v>
      </c>
      <c r="L11" s="393">
        <v>21581</v>
      </c>
      <c r="M11" s="393">
        <v>95</v>
      </c>
      <c r="N11" s="393">
        <v>315</v>
      </c>
    </row>
    <row r="12" spans="2:15" s="2" customFormat="1" ht="33" customHeight="1">
      <c r="B12" s="390" t="s">
        <v>59</v>
      </c>
      <c r="C12" s="393">
        <v>18102</v>
      </c>
      <c r="D12" s="393">
        <v>15073</v>
      </c>
      <c r="E12" s="393">
        <v>639</v>
      </c>
      <c r="F12" s="393">
        <v>2390</v>
      </c>
      <c r="G12" s="393">
        <v>10897</v>
      </c>
      <c r="H12" s="393">
        <v>9978</v>
      </c>
      <c r="I12" s="393">
        <v>187</v>
      </c>
      <c r="J12" s="393">
        <v>732</v>
      </c>
      <c r="K12" s="393">
        <v>7205</v>
      </c>
      <c r="L12" s="393">
        <v>5095</v>
      </c>
      <c r="M12" s="393">
        <v>452</v>
      </c>
      <c r="N12" s="393">
        <v>1658</v>
      </c>
    </row>
    <row r="13" spans="2:15" s="2" customFormat="1" ht="33" customHeight="1">
      <c r="B13" s="390" t="s">
        <v>60</v>
      </c>
      <c r="C13" s="393">
        <v>360</v>
      </c>
      <c r="D13" s="393">
        <v>354</v>
      </c>
      <c r="E13" s="393">
        <v>0</v>
      </c>
      <c r="F13" s="393">
        <v>6</v>
      </c>
      <c r="G13" s="393">
        <v>300</v>
      </c>
      <c r="H13" s="393">
        <v>295</v>
      </c>
      <c r="I13" s="393">
        <v>0</v>
      </c>
      <c r="J13" s="393">
        <v>5</v>
      </c>
      <c r="K13" s="393">
        <v>60</v>
      </c>
      <c r="L13" s="393">
        <v>59</v>
      </c>
      <c r="M13" s="393">
        <v>0</v>
      </c>
      <c r="N13" s="393">
        <v>1</v>
      </c>
    </row>
    <row r="14" spans="2:15" s="2" customFormat="1" ht="33" customHeight="1">
      <c r="B14" s="390" t="s">
        <v>61</v>
      </c>
      <c r="C14" s="393">
        <v>3</v>
      </c>
      <c r="D14" s="393">
        <v>3</v>
      </c>
      <c r="E14" s="393">
        <v>0</v>
      </c>
      <c r="F14" s="393">
        <v>0</v>
      </c>
      <c r="G14" s="393">
        <v>0</v>
      </c>
      <c r="H14" s="393">
        <v>0</v>
      </c>
      <c r="I14" s="393">
        <v>0</v>
      </c>
      <c r="J14" s="393">
        <v>0</v>
      </c>
      <c r="K14" s="393">
        <v>0</v>
      </c>
      <c r="L14" s="393">
        <v>0</v>
      </c>
      <c r="M14" s="393">
        <v>0</v>
      </c>
      <c r="N14" s="393">
        <v>0</v>
      </c>
    </row>
    <row r="15" spans="2:15" ht="33" customHeight="1"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</row>
    <row r="16" spans="2:15" ht="33" customHeight="1">
      <c r="B16" s="418" t="s">
        <v>392</v>
      </c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</row>
    <row r="17" spans="1:6" ht="33" customHeight="1">
      <c r="B17" s="670"/>
      <c r="C17" s="179"/>
      <c r="D17" s="179"/>
      <c r="E17" s="179"/>
      <c r="F17" s="175"/>
    </row>
    <row r="18" spans="1:6" ht="33" customHeight="1">
      <c r="B18" s="218"/>
      <c r="C18" s="225" t="s">
        <v>9</v>
      </c>
      <c r="D18" s="225" t="s">
        <v>10</v>
      </c>
      <c r="E18" s="175"/>
      <c r="F18" s="175"/>
    </row>
    <row r="19" spans="1:6" ht="33" customHeight="1">
      <c r="B19" s="218"/>
      <c r="C19" s="226">
        <f>+G8</f>
        <v>190497</v>
      </c>
      <c r="D19" s="226">
        <f>+K8</f>
        <v>60606</v>
      </c>
      <c r="E19" s="175"/>
      <c r="F19" s="175"/>
    </row>
    <row r="20" spans="1:6" ht="33" customHeight="1">
      <c r="B20" s="218"/>
      <c r="C20" s="175"/>
      <c r="D20" s="175"/>
      <c r="E20" s="175"/>
      <c r="F20" s="175"/>
    </row>
    <row r="21" spans="1:6" ht="33" customHeight="1">
      <c r="B21" s="218"/>
      <c r="C21" s="175"/>
      <c r="D21" s="175"/>
      <c r="E21" s="175"/>
      <c r="F21" s="175"/>
    </row>
    <row r="22" spans="1:6" ht="33" customHeight="1">
      <c r="B22" s="76"/>
    </row>
    <row r="23" spans="1:6" ht="33" customHeight="1"/>
    <row r="24" spans="1:6" ht="33" customHeight="1"/>
    <row r="25" spans="1:6" ht="33" customHeight="1"/>
    <row r="26" spans="1:6" ht="33" customHeight="1"/>
    <row r="27" spans="1:6" ht="33" customHeight="1"/>
    <row r="28" spans="1:6" ht="33" customHeight="1">
      <c r="A28" s="258"/>
      <c r="B28" s="258"/>
    </row>
    <row r="29" spans="1:6">
      <c r="A29" s="258"/>
      <c r="B29" s="350" t="s">
        <v>466</v>
      </c>
      <c r="C29" s="227"/>
      <c r="D29" s="227"/>
      <c r="E29" s="227"/>
    </row>
    <row r="30" spans="1:6">
      <c r="A30" s="258"/>
      <c r="B30" s="571" t="s">
        <v>369</v>
      </c>
      <c r="C30" s="227"/>
      <c r="D30" s="227"/>
      <c r="E30" s="227"/>
    </row>
    <row r="31" spans="1:6">
      <c r="A31" s="258"/>
      <c r="C31" s="227"/>
      <c r="D31" s="227"/>
      <c r="E31" s="227"/>
    </row>
    <row r="32" spans="1:6">
      <c r="A32" s="258"/>
      <c r="C32" s="227"/>
      <c r="D32" s="227"/>
      <c r="E32" s="227"/>
    </row>
    <row r="33" spans="1:5">
      <c r="A33" s="258"/>
      <c r="B33" s="258"/>
      <c r="C33" s="227"/>
      <c r="D33" s="227"/>
      <c r="E33" s="227"/>
    </row>
    <row r="34" spans="1:5">
      <c r="A34" s="258"/>
      <c r="B34" s="258"/>
    </row>
  </sheetData>
  <mergeCells count="6">
    <mergeCell ref="B6:B7"/>
    <mergeCell ref="C6:F6"/>
    <mergeCell ref="G6:J6"/>
    <mergeCell ref="K6:N6"/>
    <mergeCell ref="B3:N3"/>
    <mergeCell ref="B4:N4"/>
  </mergeCells>
  <hyperlinks>
    <hyperlink ref="B2" location="Indice!A1" display="Índice"/>
    <hyperlink ref="N2" location="'2.9 Tasa natalidad'!A1" display="Siguiente"/>
    <hyperlink ref="M2" location="'2.7 Mujeres embarazadas'!A1" display="Anterior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Q52"/>
  <sheetViews>
    <sheetView showGridLines="0" zoomScale="70" zoomScaleNormal="70" workbookViewId="0">
      <selection activeCell="I2" sqref="I2"/>
    </sheetView>
  </sheetViews>
  <sheetFormatPr baseColWidth="10" defaultRowHeight="17.25"/>
  <cols>
    <col min="1" max="1" width="5" style="5" customWidth="1"/>
    <col min="2" max="2" width="25.7109375" style="5" customWidth="1"/>
    <col min="3" max="3" width="26.42578125" style="5" customWidth="1"/>
    <col min="4" max="8" width="25.7109375" style="5" customWidth="1"/>
    <col min="9" max="9" width="13.28515625" style="5" customWidth="1"/>
    <col min="10" max="16384" width="11.42578125" style="5"/>
  </cols>
  <sheetData>
    <row r="1" spans="2:9" ht="78" customHeight="1"/>
    <row r="2" spans="2:9" ht="33" customHeight="1">
      <c r="B2" s="655" t="s">
        <v>122</v>
      </c>
      <c r="H2" s="653" t="s">
        <v>366</v>
      </c>
      <c r="I2" s="654" t="s">
        <v>367</v>
      </c>
    </row>
    <row r="3" spans="2:9" ht="33" customHeight="1">
      <c r="B3" s="738" t="s">
        <v>267</v>
      </c>
      <c r="C3" s="707"/>
      <c r="D3" s="707"/>
      <c r="E3" s="707"/>
      <c r="F3" s="707"/>
      <c r="G3" s="707"/>
      <c r="H3" s="707"/>
    </row>
    <row r="4" spans="2:9" ht="33" customHeight="1">
      <c r="B4" s="742" t="s">
        <v>323</v>
      </c>
      <c r="C4" s="743"/>
      <c r="D4" s="743"/>
      <c r="E4" s="743"/>
      <c r="F4" s="743"/>
      <c r="G4" s="743"/>
      <c r="H4" s="743"/>
    </row>
    <row r="5" spans="2:9" ht="21.75" customHeight="1">
      <c r="B5" s="331"/>
      <c r="C5" s="331"/>
      <c r="D5" s="331"/>
      <c r="E5" s="331"/>
      <c r="F5" s="331"/>
      <c r="G5" s="331"/>
      <c r="H5" s="331"/>
    </row>
    <row r="6" spans="2:9" ht="33" customHeight="1">
      <c r="B6" s="744" t="s">
        <v>63</v>
      </c>
      <c r="C6" s="745" t="s">
        <v>337</v>
      </c>
      <c r="D6" s="745" t="s">
        <v>338</v>
      </c>
      <c r="E6" s="745"/>
      <c r="F6" s="745"/>
      <c r="G6" s="745"/>
      <c r="H6" s="745"/>
    </row>
    <row r="7" spans="2:9" ht="33" customHeight="1">
      <c r="B7" s="744"/>
      <c r="C7" s="745"/>
      <c r="D7" s="399" t="s">
        <v>5</v>
      </c>
      <c r="E7" s="399" t="s">
        <v>64</v>
      </c>
      <c r="F7" s="399" t="s">
        <v>43</v>
      </c>
      <c r="G7" s="399" t="s">
        <v>65</v>
      </c>
      <c r="H7" s="399" t="s">
        <v>43</v>
      </c>
    </row>
    <row r="8" spans="2:9" s="2" customFormat="1" ht="33" customHeight="1">
      <c r="B8" s="397">
        <v>2000</v>
      </c>
      <c r="C8" s="369">
        <v>28.418325125825838</v>
      </c>
      <c r="D8" s="359">
        <v>356116</v>
      </c>
      <c r="E8" s="359">
        <v>180209</v>
      </c>
      <c r="F8" s="540">
        <v>0.50604016668725926</v>
      </c>
      <c r="G8" s="359">
        <v>175907</v>
      </c>
      <c r="H8" s="540">
        <v>0.49395983331274079</v>
      </c>
    </row>
    <row r="9" spans="2:9" s="2" customFormat="1" ht="33" customHeight="1">
      <c r="B9" s="396">
        <v>2001</v>
      </c>
      <c r="C9" s="371">
        <v>26.67056225278499</v>
      </c>
      <c r="D9" s="360">
        <v>341770</v>
      </c>
      <c r="E9" s="359">
        <v>173648</v>
      </c>
      <c r="F9" s="541">
        <v>0.5080843842350119</v>
      </c>
      <c r="G9" s="360">
        <v>168122</v>
      </c>
      <c r="H9" s="541">
        <v>0.49191561576498816</v>
      </c>
    </row>
    <row r="10" spans="2:9" s="2" customFormat="1" ht="33" customHeight="1">
      <c r="B10" s="396">
        <v>2002</v>
      </c>
      <c r="C10" s="371">
        <v>25.561409084045881</v>
      </c>
      <c r="D10" s="360">
        <v>334689</v>
      </c>
      <c r="E10" s="359">
        <v>170350</v>
      </c>
      <c r="F10" s="541">
        <v>0.50897997842773446</v>
      </c>
      <c r="G10" s="360">
        <v>164339</v>
      </c>
      <c r="H10" s="541">
        <v>0.4910200215722656</v>
      </c>
    </row>
    <row r="11" spans="2:9" s="2" customFormat="1" ht="33" customHeight="1">
      <c r="B11" s="397">
        <v>2003</v>
      </c>
      <c r="C11" s="369">
        <v>24.198069382844423</v>
      </c>
      <c r="D11" s="359">
        <v>322308</v>
      </c>
      <c r="E11" s="359">
        <v>163933</v>
      </c>
      <c r="F11" s="540">
        <v>0.50862218747285204</v>
      </c>
      <c r="G11" s="359">
        <v>158375</v>
      </c>
      <c r="H11" s="540">
        <v>0.49137781252714796</v>
      </c>
    </row>
    <row r="12" spans="2:9" s="2" customFormat="1" ht="33" customHeight="1">
      <c r="B12" s="397">
        <v>2004</v>
      </c>
      <c r="C12" s="369">
        <v>23.047069132500116</v>
      </c>
      <c r="D12" s="359">
        <v>312331</v>
      </c>
      <c r="E12" s="359">
        <v>158494</v>
      </c>
      <c r="F12" s="540">
        <v>0.5074552317893517</v>
      </c>
      <c r="G12" s="359">
        <v>153837</v>
      </c>
      <c r="H12" s="540">
        <v>0.4925447682106483</v>
      </c>
    </row>
    <row r="13" spans="2:9" s="2" customFormat="1" ht="33" customHeight="1">
      <c r="B13" s="396">
        <v>2005</v>
      </c>
      <c r="C13" s="369">
        <v>22.260359206567717</v>
      </c>
      <c r="D13" s="360">
        <v>305441</v>
      </c>
      <c r="E13" s="359">
        <v>154387</v>
      </c>
      <c r="F13" s="541">
        <v>0.50545604552106627</v>
      </c>
      <c r="G13" s="360">
        <v>151054</v>
      </c>
      <c r="H13" s="541">
        <v>0.49454395447893373</v>
      </c>
    </row>
    <row r="14" spans="2:9" s="2" customFormat="1" ht="33" customHeight="1">
      <c r="B14" s="396">
        <v>2006</v>
      </c>
      <c r="C14" s="369">
        <v>23.070110248724525</v>
      </c>
      <c r="D14" s="360">
        <v>322165</v>
      </c>
      <c r="E14" s="359">
        <v>164840</v>
      </c>
      <c r="F14" s="541">
        <v>0.51166327813387547</v>
      </c>
      <c r="G14" s="360">
        <v>157325</v>
      </c>
      <c r="H14" s="541">
        <v>0.48833672186612448</v>
      </c>
    </row>
    <row r="15" spans="2:9" s="2" customFormat="1" ht="33" customHeight="1">
      <c r="B15" s="397">
        <v>2007</v>
      </c>
      <c r="C15" s="369">
        <v>22.699641828600274</v>
      </c>
      <c r="D15" s="359">
        <v>322675</v>
      </c>
      <c r="E15" s="359">
        <v>164964</v>
      </c>
      <c r="F15" s="540">
        <v>0.51123886263267992</v>
      </c>
      <c r="G15" s="359">
        <v>157711</v>
      </c>
      <c r="H15" s="540">
        <v>0.48876113736732008</v>
      </c>
    </row>
    <row r="16" spans="2:9" s="2" customFormat="1" ht="33" customHeight="1">
      <c r="B16" s="397">
        <v>2008</v>
      </c>
      <c r="C16" s="369">
        <v>22.497939422012799</v>
      </c>
      <c r="D16" s="359">
        <v>325610</v>
      </c>
      <c r="E16" s="359">
        <v>165404</v>
      </c>
      <c r="F16" s="540">
        <v>0.50798194158656063</v>
      </c>
      <c r="G16" s="359">
        <v>160206</v>
      </c>
      <c r="H16" s="540">
        <v>0.49201805841343937</v>
      </c>
    </row>
    <row r="17" spans="2:8" s="2" customFormat="1" ht="33" customHeight="1">
      <c r="B17" s="396">
        <v>2009</v>
      </c>
      <c r="C17" s="369">
        <v>22.600986045229114</v>
      </c>
      <c r="D17" s="360">
        <v>333104</v>
      </c>
      <c r="E17" s="359">
        <v>170448</v>
      </c>
      <c r="F17" s="541">
        <v>0.51169604688025361</v>
      </c>
      <c r="G17" s="360">
        <v>162656</v>
      </c>
      <c r="H17" s="541">
        <v>0.48830395311974639</v>
      </c>
    </row>
    <row r="18" spans="2:8" s="2" customFormat="1" ht="33" customHeight="1">
      <c r="B18" s="396">
        <v>2010</v>
      </c>
      <c r="C18" s="369">
        <v>21.404484397652368</v>
      </c>
      <c r="D18" s="360">
        <v>321329</v>
      </c>
      <c r="E18" s="359">
        <v>164313</v>
      </c>
      <c r="F18" s="541">
        <v>0.51135440623161932</v>
      </c>
      <c r="G18" s="360">
        <v>157016</v>
      </c>
      <c r="H18" s="541">
        <v>0.48864559376838068</v>
      </c>
    </row>
    <row r="19" spans="2:8" s="2" customFormat="1" ht="33" customHeight="1">
      <c r="B19" s="397">
        <v>2011</v>
      </c>
      <c r="C19" s="369">
        <v>21.591031983834338</v>
      </c>
      <c r="D19" s="359">
        <v>329618</v>
      </c>
      <c r="E19" s="359">
        <v>168013</v>
      </c>
      <c r="F19" s="540">
        <v>0.5097203429424364</v>
      </c>
      <c r="G19" s="359">
        <v>161605</v>
      </c>
      <c r="H19" s="540">
        <v>0.4902796570575636</v>
      </c>
    </row>
    <row r="20" spans="2:8" s="2" customFormat="1" ht="33" customHeight="1">
      <c r="B20" s="397">
        <v>2012</v>
      </c>
      <c r="C20" s="369">
        <v>20.636270677102527</v>
      </c>
      <c r="D20" s="359">
        <v>320295</v>
      </c>
      <c r="E20" s="359">
        <v>163893</v>
      </c>
      <c r="F20" s="540">
        <v>0.51169390717931906</v>
      </c>
      <c r="G20" s="359">
        <v>156402</v>
      </c>
      <c r="H20" s="540">
        <v>0.48830609282068094</v>
      </c>
    </row>
    <row r="21" spans="2:8" s="2" customFormat="1" ht="33" customHeight="1">
      <c r="B21" s="396">
        <v>2013</v>
      </c>
      <c r="C21" s="369">
        <v>18.798017008067767</v>
      </c>
      <c r="D21" s="360">
        <v>296534</v>
      </c>
      <c r="E21" s="359">
        <v>151182</v>
      </c>
      <c r="F21" s="541">
        <v>0.50983023869101018</v>
      </c>
      <c r="G21" s="360">
        <v>145352</v>
      </c>
      <c r="H21" s="541">
        <v>0.49016976130898987</v>
      </c>
    </row>
    <row r="22" spans="2:8" s="2" customFormat="1" ht="33" customHeight="1">
      <c r="B22" s="396">
        <v>2014</v>
      </c>
      <c r="C22" s="369">
        <v>18.269013953921348</v>
      </c>
      <c r="D22" s="360">
        <v>292806</v>
      </c>
      <c r="E22" s="359">
        <v>150435</v>
      </c>
      <c r="F22" s="541">
        <v>0.51377020962685194</v>
      </c>
      <c r="G22" s="360">
        <v>142371</v>
      </c>
      <c r="H22" s="541">
        <v>0.48622979037314812</v>
      </c>
    </row>
    <row r="23" spans="2:8" s="2" customFormat="1" ht="33" customHeight="1">
      <c r="B23" s="397">
        <v>2015</v>
      </c>
      <c r="C23" s="369">
        <v>17.855444772368358</v>
      </c>
      <c r="D23" s="360">
        <v>290666</v>
      </c>
      <c r="E23" s="359">
        <v>148476</v>
      </c>
      <c r="F23" s="541">
        <v>0.51081309819517939</v>
      </c>
      <c r="G23" s="360">
        <v>142190</v>
      </c>
      <c r="H23" s="541">
        <v>0.48918690180482066</v>
      </c>
    </row>
    <row r="24" spans="2:8" s="2" customFormat="1" ht="33" customHeight="1">
      <c r="B24" s="396">
        <v>2016</v>
      </c>
      <c r="C24" s="369">
        <v>17.062351432929209</v>
      </c>
      <c r="D24" s="360">
        <v>282019</v>
      </c>
      <c r="E24" s="359">
        <v>143717</v>
      </c>
      <c r="F24" s="541">
        <v>0.50960041699318126</v>
      </c>
      <c r="G24" s="360">
        <v>138302</v>
      </c>
      <c r="H24" s="541">
        <v>0.49039958300681868</v>
      </c>
    </row>
    <row r="25" spans="2:8" s="2" customFormat="1" ht="33" customHeight="1">
      <c r="B25" s="396">
        <v>2017</v>
      </c>
      <c r="C25" s="369">
        <v>17.408320938867593</v>
      </c>
      <c r="D25" s="360">
        <v>292059</v>
      </c>
      <c r="E25" s="359">
        <v>149815</v>
      </c>
      <c r="F25" s="541">
        <v>0.51296142217839547</v>
      </c>
      <c r="G25" s="360">
        <v>142244</v>
      </c>
      <c r="H25" s="541">
        <v>0.48703857782160453</v>
      </c>
    </row>
    <row r="26" spans="2:8" s="2" customFormat="1" ht="33" customHeight="1">
      <c r="B26" s="397" t="s">
        <v>202</v>
      </c>
      <c r="C26" s="369">
        <v>17.292013444076535</v>
      </c>
      <c r="D26" s="360">
        <v>294369</v>
      </c>
      <c r="E26" s="359">
        <v>149833</v>
      </c>
      <c r="F26" s="541">
        <v>0.50899721098349349</v>
      </c>
      <c r="G26" s="360">
        <v>144536</v>
      </c>
      <c r="H26" s="541">
        <v>0.49100278901650651</v>
      </c>
    </row>
    <row r="27" spans="2:8" s="2" customFormat="1" ht="33" customHeight="1">
      <c r="B27" s="396" t="s">
        <v>343</v>
      </c>
      <c r="C27" s="369">
        <v>16.602051912712927</v>
      </c>
      <c r="D27" s="360">
        <v>286684</v>
      </c>
      <c r="E27" s="359">
        <v>146405</v>
      </c>
      <c r="F27" s="541">
        <v>0.51068423769725546</v>
      </c>
      <c r="G27" s="360">
        <v>140279</v>
      </c>
      <c r="H27" s="541">
        <v>0.48931576230274448</v>
      </c>
    </row>
    <row r="28" spans="2:8" s="2" customFormat="1" ht="33" customHeight="1">
      <c r="B28" s="360" t="s">
        <v>344</v>
      </c>
      <c r="C28" s="369">
        <v>15.243243780368317</v>
      </c>
      <c r="D28" s="360">
        <v>266919</v>
      </c>
      <c r="E28" s="360">
        <v>136671</v>
      </c>
      <c r="F28" s="541">
        <v>0.51203173996605711</v>
      </c>
      <c r="G28" s="360">
        <v>130248</v>
      </c>
      <c r="H28" s="541">
        <v>0.48796826003394289</v>
      </c>
    </row>
    <row r="29" spans="2:8" s="2" customFormat="1" ht="33" customHeight="1">
      <c r="B29" s="360" t="s">
        <v>345</v>
      </c>
      <c r="C29" s="369">
        <v>14.145799200812426</v>
      </c>
      <c r="D29" s="360">
        <v>251106</v>
      </c>
      <c r="E29" s="360">
        <v>128148</v>
      </c>
      <c r="F29" s="541">
        <v>0.5103342811402356</v>
      </c>
      <c r="G29" s="360">
        <v>122958</v>
      </c>
      <c r="H29" s="541">
        <v>0.4896657188597644</v>
      </c>
    </row>
    <row r="30" spans="2:8" ht="33" customHeight="1">
      <c r="B30" s="331"/>
      <c r="C30" s="398"/>
      <c r="D30" s="398"/>
      <c r="E30" s="331"/>
      <c r="F30" s="331"/>
      <c r="G30" s="331"/>
      <c r="H30" s="331"/>
    </row>
    <row r="31" spans="2:8" ht="33" customHeight="1">
      <c r="B31" s="600" t="s">
        <v>324</v>
      </c>
      <c r="C31" s="398"/>
      <c r="D31" s="398"/>
      <c r="E31" s="331"/>
      <c r="F31" s="331"/>
      <c r="G31" s="331"/>
      <c r="H31" s="331"/>
    </row>
    <row r="32" spans="2:8" ht="33" customHeight="1">
      <c r="B32" s="76"/>
      <c r="C32" s="83"/>
      <c r="D32" s="83"/>
    </row>
    <row r="33" spans="2:17" ht="33" customHeight="1">
      <c r="B33" s="76"/>
      <c r="C33" s="83"/>
      <c r="D33" s="83"/>
    </row>
    <row r="34" spans="2:17" ht="33" customHeight="1">
      <c r="B34" s="76"/>
      <c r="C34" s="83"/>
      <c r="D34" s="83"/>
    </row>
    <row r="35" spans="2:17" ht="33" customHeight="1">
      <c r="B35" s="76"/>
      <c r="C35" s="83"/>
      <c r="D35" s="83"/>
    </row>
    <row r="36" spans="2:17" ht="33" customHeight="1">
      <c r="B36" s="76"/>
      <c r="C36" s="83"/>
      <c r="D36" s="83"/>
    </row>
    <row r="37" spans="2:17" ht="33" customHeight="1">
      <c r="B37" s="76"/>
      <c r="C37" s="83"/>
      <c r="D37" s="83"/>
    </row>
    <row r="38" spans="2:17" ht="33" customHeight="1">
      <c r="B38" s="76"/>
      <c r="C38" s="83"/>
      <c r="D38" s="83"/>
    </row>
    <row r="39" spans="2:17" ht="33" customHeight="1">
      <c r="B39" s="76"/>
      <c r="C39" s="83"/>
      <c r="D39" s="83"/>
    </row>
    <row r="40" spans="2:17" ht="33" customHeight="1">
      <c r="B40" s="76"/>
      <c r="C40" s="83"/>
      <c r="D40" s="83"/>
    </row>
    <row r="41" spans="2:17" ht="33" customHeight="1">
      <c r="B41" s="76"/>
      <c r="C41" s="83"/>
      <c r="D41" s="83"/>
    </row>
    <row r="42" spans="2:17" ht="33" customHeight="1">
      <c r="B42" s="76"/>
      <c r="C42" s="83"/>
      <c r="D42" s="83"/>
    </row>
    <row r="43" spans="2:17" ht="33" customHeight="1">
      <c r="B43" s="76"/>
      <c r="C43" s="83"/>
      <c r="D43" s="83"/>
    </row>
    <row r="44" spans="2:17" ht="33" customHeight="1">
      <c r="B44" s="76"/>
      <c r="C44" s="83"/>
      <c r="D44" s="83"/>
    </row>
    <row r="45" spans="2:17" ht="33" customHeight="1">
      <c r="B45" s="76"/>
      <c r="C45" s="83"/>
      <c r="D45" s="83"/>
    </row>
    <row r="46" spans="2:17">
      <c r="B46" s="571" t="s">
        <v>393</v>
      </c>
      <c r="C46" s="601"/>
      <c r="D46" s="601"/>
      <c r="E46" s="571"/>
      <c r="F46" s="571"/>
      <c r="G46" s="571"/>
      <c r="H46" s="571"/>
      <c r="I46" s="571"/>
      <c r="J46" s="571"/>
      <c r="K46" s="571"/>
      <c r="L46" s="571"/>
      <c r="M46" s="571"/>
      <c r="N46" s="571"/>
      <c r="O46" s="571"/>
      <c r="P46" s="571"/>
      <c r="Q46" s="571"/>
    </row>
    <row r="47" spans="2:17">
      <c r="B47" s="741" t="s">
        <v>394</v>
      </c>
      <c r="C47" s="741"/>
      <c r="D47" s="741"/>
      <c r="E47" s="741"/>
      <c r="F47" s="741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</row>
    <row r="48" spans="2:17">
      <c r="B48" s="602" t="s">
        <v>203</v>
      </c>
      <c r="C48" s="603"/>
      <c r="D48" s="603"/>
      <c r="E48" s="603"/>
      <c r="F48" s="603"/>
      <c r="G48" s="603"/>
      <c r="H48" s="603"/>
      <c r="I48" s="603"/>
      <c r="J48" s="603"/>
      <c r="K48" s="603"/>
      <c r="L48" s="603"/>
      <c r="M48" s="603"/>
      <c r="N48" s="603"/>
      <c r="O48" s="603"/>
      <c r="P48" s="603"/>
      <c r="Q48" s="603"/>
    </row>
    <row r="49" spans="2:17">
      <c r="B49" s="602" t="s">
        <v>204</v>
      </c>
      <c r="C49" s="603"/>
      <c r="D49" s="603"/>
      <c r="E49" s="603"/>
      <c r="F49" s="603"/>
      <c r="G49" s="603"/>
      <c r="H49" s="603"/>
      <c r="I49" s="603"/>
      <c r="J49" s="603"/>
      <c r="K49" s="603"/>
      <c r="L49" s="603"/>
      <c r="M49" s="603"/>
      <c r="N49" s="603"/>
      <c r="O49" s="603"/>
      <c r="P49" s="603"/>
      <c r="Q49" s="603"/>
    </row>
    <row r="50" spans="2:17">
      <c r="B50" s="604" t="s">
        <v>395</v>
      </c>
      <c r="C50" s="571"/>
      <c r="D50" s="571"/>
      <c r="E50" s="571"/>
      <c r="F50" s="571"/>
      <c r="G50" s="571"/>
      <c r="H50" s="571"/>
      <c r="I50" s="571"/>
      <c r="J50" s="571"/>
      <c r="K50" s="571"/>
      <c r="L50" s="571"/>
      <c r="M50" s="571"/>
      <c r="N50" s="571"/>
      <c r="O50" s="571"/>
      <c r="P50" s="571"/>
      <c r="Q50" s="571"/>
    </row>
    <row r="51" spans="2:17">
      <c r="B51" s="571" t="s">
        <v>369</v>
      </c>
      <c r="C51" s="571"/>
      <c r="D51" s="571"/>
      <c r="E51" s="571"/>
      <c r="F51" s="571"/>
      <c r="G51" s="571"/>
      <c r="H51" s="571"/>
      <c r="I51" s="571"/>
      <c r="J51" s="571"/>
      <c r="K51" s="571"/>
      <c r="L51" s="571"/>
      <c r="M51" s="571"/>
      <c r="N51" s="571"/>
      <c r="O51" s="571"/>
      <c r="P51" s="571"/>
      <c r="Q51" s="571"/>
    </row>
    <row r="52" spans="2:17"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</row>
  </sheetData>
  <mergeCells count="6">
    <mergeCell ref="B47:Q47"/>
    <mergeCell ref="B4:H4"/>
    <mergeCell ref="B6:B7"/>
    <mergeCell ref="C6:C7"/>
    <mergeCell ref="B3:H3"/>
    <mergeCell ref="D6:H6"/>
  </mergeCells>
  <hyperlinks>
    <hyperlink ref="B2" location="Indice!A1" display="Índice"/>
    <hyperlink ref="H2" location="'2.8 Nacidos vivos'!A1" display="Anterior"/>
    <hyperlink ref="I2" location="'3.1 Causas de morbilidad'!A1" display="Siguiente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H39"/>
  <sheetViews>
    <sheetView showGridLines="0" zoomScale="70" zoomScaleNormal="70" workbookViewId="0">
      <selection activeCell="H2" sqref="H2"/>
    </sheetView>
  </sheetViews>
  <sheetFormatPr baseColWidth="10" defaultRowHeight="17.25"/>
  <cols>
    <col min="1" max="1" width="5" style="14" customWidth="1"/>
    <col min="2" max="3" width="20.7109375" style="14" customWidth="1"/>
    <col min="4" max="4" width="65.7109375" style="14" customWidth="1"/>
    <col min="5" max="7" width="25.7109375" style="14" customWidth="1"/>
    <col min="8" max="8" width="12.7109375" style="14" customWidth="1"/>
    <col min="9" max="16384" width="11.42578125" style="14"/>
  </cols>
  <sheetData>
    <row r="1" spans="2:8" s="5" customFormat="1" ht="78" customHeight="1"/>
    <row r="2" spans="2:8" s="5" customFormat="1" ht="33" customHeight="1">
      <c r="B2" s="655" t="s">
        <v>122</v>
      </c>
      <c r="G2" s="653" t="s">
        <v>366</v>
      </c>
      <c r="H2" s="654" t="s">
        <v>367</v>
      </c>
    </row>
    <row r="3" spans="2:8" s="5" customFormat="1" ht="33" customHeight="1">
      <c r="B3" s="707" t="s">
        <v>268</v>
      </c>
      <c r="C3" s="707"/>
      <c r="D3" s="707"/>
      <c r="E3" s="707"/>
      <c r="F3" s="707"/>
      <c r="G3" s="707"/>
    </row>
    <row r="4" spans="2:8" ht="33" customHeight="1">
      <c r="B4" s="705" t="s">
        <v>325</v>
      </c>
      <c r="C4" s="705"/>
      <c r="D4" s="705"/>
      <c r="E4" s="705"/>
      <c r="F4" s="705"/>
      <c r="G4" s="705"/>
    </row>
    <row r="5" spans="2:8" ht="18.75" customHeight="1">
      <c r="B5" s="331"/>
      <c r="C5" s="332"/>
      <c r="D5" s="400"/>
      <c r="E5" s="401"/>
      <c r="F5" s="401"/>
      <c r="G5" s="331"/>
    </row>
    <row r="6" spans="2:8" ht="33" customHeight="1">
      <c r="B6" s="412" t="s">
        <v>92</v>
      </c>
      <c r="C6" s="412" t="s">
        <v>205</v>
      </c>
      <c r="D6" s="412" t="s">
        <v>93</v>
      </c>
      <c r="E6" s="412" t="s">
        <v>94</v>
      </c>
      <c r="F6" s="412" t="s">
        <v>43</v>
      </c>
      <c r="G6" s="412" t="s">
        <v>95</v>
      </c>
    </row>
    <row r="7" spans="2:8" s="4" customFormat="1" ht="33" customHeight="1">
      <c r="B7" s="404" t="s">
        <v>346</v>
      </c>
      <c r="C7" s="405" t="s">
        <v>347</v>
      </c>
      <c r="D7" s="406" t="s">
        <v>348</v>
      </c>
      <c r="E7" s="407">
        <v>64491</v>
      </c>
      <c r="F7" s="408">
        <v>6.211599493370961E-2</v>
      </c>
      <c r="G7" s="409">
        <v>36.330344008490208</v>
      </c>
    </row>
    <row r="8" spans="2:8" s="4" customFormat="1" ht="33" customHeight="1">
      <c r="B8" s="410" t="s">
        <v>349</v>
      </c>
      <c r="C8" s="405" t="s">
        <v>96</v>
      </c>
      <c r="D8" s="406" t="s">
        <v>97</v>
      </c>
      <c r="E8" s="407">
        <v>41367</v>
      </c>
      <c r="F8" s="408">
        <v>3.984358069223249E-2</v>
      </c>
      <c r="G8" s="409">
        <v>23.303675560918798</v>
      </c>
    </row>
    <row r="9" spans="2:8" s="4" customFormat="1" ht="33" customHeight="1">
      <c r="B9" s="404" t="s">
        <v>350</v>
      </c>
      <c r="C9" s="405" t="s">
        <v>98</v>
      </c>
      <c r="D9" s="406" t="s">
        <v>99</v>
      </c>
      <c r="E9" s="407">
        <v>30014</v>
      </c>
      <c r="F9" s="408">
        <v>2.8908676744667634E-2</v>
      </c>
      <c r="G9" s="409">
        <v>16.908079345502863</v>
      </c>
    </row>
    <row r="10" spans="2:8" s="4" customFormat="1" ht="33" customHeight="1">
      <c r="B10" s="404" t="s">
        <v>351</v>
      </c>
      <c r="C10" s="405" t="s">
        <v>102</v>
      </c>
      <c r="D10" s="406" t="s">
        <v>103</v>
      </c>
      <c r="E10" s="407">
        <v>14200</v>
      </c>
      <c r="F10" s="408">
        <v>1.3677057698883201E-2</v>
      </c>
      <c r="G10" s="409">
        <v>7.9994244921083704</v>
      </c>
    </row>
    <row r="11" spans="2:8" s="4" customFormat="1" ht="33" customHeight="1">
      <c r="B11" s="404" t="s">
        <v>352</v>
      </c>
      <c r="C11" s="405" t="s">
        <v>100</v>
      </c>
      <c r="D11" s="406" t="s">
        <v>353</v>
      </c>
      <c r="E11" s="407">
        <v>13858</v>
      </c>
      <c r="F11" s="408">
        <v>1.3347652506417141E-2</v>
      </c>
      <c r="G11" s="409">
        <v>7.8067622965942114</v>
      </c>
    </row>
    <row r="12" spans="2:8" s="4" customFormat="1" ht="33" customHeight="1">
      <c r="B12" s="404" t="s">
        <v>354</v>
      </c>
      <c r="C12" s="405" t="s">
        <v>208</v>
      </c>
      <c r="D12" s="406" t="s">
        <v>209</v>
      </c>
      <c r="E12" s="407">
        <v>12577</v>
      </c>
      <c r="F12" s="408">
        <v>1.2113827794285494E-2</v>
      </c>
      <c r="G12" s="409">
        <v>7.085124073045562</v>
      </c>
    </row>
    <row r="13" spans="2:8" s="4" customFormat="1" ht="33" customHeight="1">
      <c r="B13" s="404" t="s">
        <v>355</v>
      </c>
      <c r="C13" s="405" t="s">
        <v>105</v>
      </c>
      <c r="D13" s="406" t="s">
        <v>110</v>
      </c>
      <c r="E13" s="407">
        <v>11687</v>
      </c>
      <c r="F13" s="408">
        <v>1.1256603755411829E-2</v>
      </c>
      <c r="G13" s="409">
        <v>6.5837516929063753</v>
      </c>
    </row>
    <row r="14" spans="2:8" s="4" customFormat="1" ht="33" customHeight="1">
      <c r="B14" s="404" t="s">
        <v>356</v>
      </c>
      <c r="C14" s="405" t="s">
        <v>357</v>
      </c>
      <c r="D14" s="406" t="s">
        <v>358</v>
      </c>
      <c r="E14" s="407">
        <v>11517</v>
      </c>
      <c r="F14" s="408">
        <v>1.1092864332256185E-2</v>
      </c>
      <c r="G14" s="409">
        <v>6.4879839349022612</v>
      </c>
    </row>
    <row r="15" spans="2:8" s="4" customFormat="1" ht="33" customHeight="1">
      <c r="B15" s="404" t="s">
        <v>359</v>
      </c>
      <c r="C15" s="405" t="s">
        <v>106</v>
      </c>
      <c r="D15" s="406" t="s">
        <v>107</v>
      </c>
      <c r="E15" s="407">
        <v>11327</v>
      </c>
      <c r="F15" s="408">
        <v>1.0909861447552818E-2</v>
      </c>
      <c r="G15" s="409">
        <v>6.3809493818388381</v>
      </c>
    </row>
    <row r="16" spans="2:8" s="4" customFormat="1" ht="33" customHeight="1">
      <c r="B16" s="410" t="s">
        <v>360</v>
      </c>
      <c r="C16" s="410" t="s">
        <v>206</v>
      </c>
      <c r="D16" s="411" t="s">
        <v>207</v>
      </c>
      <c r="E16" s="407">
        <v>11277</v>
      </c>
      <c r="F16" s="408">
        <v>1.086170279368351E-2</v>
      </c>
      <c r="G16" s="409">
        <v>6.3527823941905703</v>
      </c>
    </row>
    <row r="17" spans="2:7" ht="33" customHeight="1">
      <c r="B17" s="341"/>
      <c r="C17" s="341"/>
      <c r="D17" s="542" t="s">
        <v>396</v>
      </c>
      <c r="E17" s="543">
        <v>17751277</v>
      </c>
      <c r="F17" s="341"/>
      <c r="G17" s="341"/>
    </row>
    <row r="18" spans="2:7" ht="33" customHeight="1">
      <c r="B18" s="402"/>
      <c r="C18" s="340"/>
      <c r="D18" s="331"/>
      <c r="E18" s="331"/>
      <c r="F18" s="401"/>
      <c r="G18" s="331"/>
    </row>
    <row r="19" spans="2:7" ht="33" customHeight="1">
      <c r="B19" s="605" t="s">
        <v>405</v>
      </c>
      <c r="C19" s="403"/>
      <c r="D19" s="403"/>
      <c r="E19" s="403"/>
      <c r="F19" s="403"/>
      <c r="G19" s="403"/>
    </row>
    <row r="20" spans="2:7" ht="33" customHeight="1">
      <c r="B20" s="85"/>
      <c r="C20" s="85"/>
      <c r="D20" s="85"/>
      <c r="E20" s="85"/>
      <c r="F20" s="85"/>
      <c r="G20" s="85"/>
    </row>
    <row r="21" spans="2:7" ht="33" customHeight="1">
      <c r="B21" s="85"/>
      <c r="C21" s="85"/>
      <c r="D21" s="85"/>
      <c r="E21" s="85"/>
      <c r="F21" s="85"/>
      <c r="G21" s="85"/>
    </row>
    <row r="22" spans="2:7" ht="33" customHeight="1">
      <c r="B22" s="8"/>
      <c r="C22" s="8"/>
      <c r="D22" s="84"/>
      <c r="E22" s="13"/>
      <c r="F22" s="13"/>
      <c r="G22" s="5"/>
    </row>
    <row r="23" spans="2:7" ht="33" customHeight="1">
      <c r="B23" s="8"/>
      <c r="C23" s="8"/>
      <c r="D23" s="84"/>
      <c r="E23" s="13"/>
      <c r="F23" s="13"/>
      <c r="G23" s="5"/>
    </row>
    <row r="24" spans="2:7" ht="33" customHeight="1">
      <c r="B24" s="8"/>
      <c r="C24" s="8"/>
      <c r="D24" s="84"/>
      <c r="E24" s="13"/>
      <c r="F24" s="13"/>
      <c r="G24" s="5"/>
    </row>
    <row r="25" spans="2:7" ht="33" customHeight="1">
      <c r="B25" s="8"/>
      <c r="C25" s="8"/>
      <c r="D25" s="86" t="s">
        <v>101</v>
      </c>
      <c r="E25" s="13"/>
      <c r="F25" s="13"/>
      <c r="G25" s="5"/>
    </row>
    <row r="26" spans="2:7" ht="33" customHeight="1">
      <c r="B26" s="5"/>
      <c r="C26" s="87"/>
      <c r="D26" s="86" t="s">
        <v>97</v>
      </c>
      <c r="E26" s="87"/>
      <c r="F26" s="87"/>
      <c r="G26" s="87"/>
    </row>
    <row r="27" spans="2:7" ht="33" customHeight="1">
      <c r="B27" s="87"/>
      <c r="C27" s="87"/>
      <c r="D27" s="86" t="s">
        <v>99</v>
      </c>
      <c r="E27" s="87"/>
      <c r="F27" s="87"/>
      <c r="G27" s="87"/>
    </row>
    <row r="28" spans="2:7" ht="33" customHeight="1">
      <c r="B28" s="8"/>
      <c r="C28" s="8"/>
      <c r="D28" s="86" t="s">
        <v>109</v>
      </c>
      <c r="E28" s="13"/>
      <c r="F28" s="13"/>
      <c r="G28" s="5"/>
    </row>
    <row r="29" spans="2:7" ht="33" customHeight="1">
      <c r="B29" s="8"/>
      <c r="C29" s="8"/>
      <c r="D29" s="86" t="s">
        <v>104</v>
      </c>
      <c r="E29" s="13"/>
      <c r="F29" s="13"/>
      <c r="G29" s="5"/>
    </row>
    <row r="30" spans="2:7" ht="33" customHeight="1">
      <c r="B30" s="8"/>
      <c r="C30" s="8"/>
      <c r="D30" s="86" t="s">
        <v>110</v>
      </c>
      <c r="E30" s="13"/>
      <c r="F30" s="13"/>
      <c r="G30" s="5"/>
    </row>
    <row r="31" spans="2:7" ht="33" customHeight="1">
      <c r="B31" s="8"/>
      <c r="C31" s="8"/>
      <c r="D31" s="86" t="s">
        <v>108</v>
      </c>
      <c r="E31" s="13"/>
      <c r="F31" s="13"/>
      <c r="G31" s="5"/>
    </row>
    <row r="32" spans="2:7" ht="33" customHeight="1">
      <c r="B32" s="8"/>
      <c r="C32" s="8"/>
      <c r="D32" s="86" t="s">
        <v>103</v>
      </c>
      <c r="E32" s="13"/>
      <c r="F32" s="13"/>
      <c r="G32" s="5"/>
    </row>
    <row r="33" spans="2:7" ht="33" customHeight="1">
      <c r="B33" s="8"/>
      <c r="C33" s="8"/>
      <c r="D33" s="86" t="s">
        <v>111</v>
      </c>
      <c r="E33" s="13"/>
      <c r="F33" s="13"/>
      <c r="G33" s="5"/>
    </row>
    <row r="34" spans="2:7" ht="33" customHeight="1">
      <c r="B34" s="8"/>
      <c r="C34" s="8"/>
      <c r="D34" s="86" t="s">
        <v>107</v>
      </c>
      <c r="E34" s="13"/>
      <c r="F34" s="13"/>
      <c r="G34" s="5"/>
    </row>
    <row r="35" spans="2:7" ht="33" customHeight="1">
      <c r="B35" s="8"/>
      <c r="C35" s="8"/>
      <c r="D35" s="86"/>
      <c r="E35" s="13"/>
      <c r="F35" s="13"/>
      <c r="G35" s="5"/>
    </row>
    <row r="36" spans="2:7">
      <c r="B36" s="746"/>
      <c r="C36" s="747"/>
      <c r="D36" s="747"/>
      <c r="E36" s="747"/>
      <c r="F36" s="747"/>
      <c r="G36" s="747"/>
    </row>
    <row r="37" spans="2:7">
      <c r="B37" s="778" t="s">
        <v>467</v>
      </c>
      <c r="C37" s="259"/>
      <c r="D37" s="259"/>
      <c r="E37" s="13"/>
      <c r="F37" s="13"/>
      <c r="G37" s="5"/>
    </row>
    <row r="38" spans="2:7">
      <c r="B38" s="778" t="s">
        <v>377</v>
      </c>
      <c r="C38" s="259"/>
      <c r="D38" s="259"/>
      <c r="E38" s="13"/>
      <c r="F38" s="13"/>
      <c r="G38" s="5"/>
    </row>
    <row r="39" spans="2:7">
      <c r="B39" s="242"/>
      <c r="C39" s="260"/>
      <c r="D39" s="261"/>
      <c r="E39" s="13"/>
      <c r="F39" s="13"/>
      <c r="G39" s="5"/>
    </row>
  </sheetData>
  <mergeCells count="3">
    <mergeCell ref="B3:G3"/>
    <mergeCell ref="B4:G4"/>
    <mergeCell ref="B36:G36"/>
  </mergeCells>
  <hyperlinks>
    <hyperlink ref="B2" location="Indice!A1" display="Índice"/>
    <hyperlink ref="H2" location="'3.2 Defunciones'!A1" display="Siguiente"/>
    <hyperlink ref="G2" location="'2.9 Tasa natalidad'!A1" display="Anterior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AM95"/>
  <sheetViews>
    <sheetView showGridLines="0" zoomScale="70" zoomScaleNormal="70" workbookViewId="0">
      <selection activeCell="AM2" sqref="AM2"/>
    </sheetView>
  </sheetViews>
  <sheetFormatPr baseColWidth="10" defaultRowHeight="17.25"/>
  <cols>
    <col min="1" max="1" width="2.42578125" style="5" customWidth="1"/>
    <col min="2" max="2" width="28.85546875" style="5" customWidth="1"/>
    <col min="3" max="3" width="8.85546875" style="5" customWidth="1"/>
    <col min="4" max="5" width="8.85546875" style="13" customWidth="1"/>
    <col min="6" max="6" width="8.85546875" style="5" customWidth="1"/>
    <col min="7" max="8" width="8.85546875" style="13" customWidth="1"/>
    <col min="9" max="15" width="8.85546875" style="5" customWidth="1"/>
    <col min="16" max="36" width="8.85546875" style="14" customWidth="1"/>
    <col min="37" max="37" width="10.28515625" style="14" customWidth="1"/>
    <col min="38" max="38" width="8.85546875" style="14" customWidth="1"/>
    <col min="39" max="16384" width="11.42578125" style="14"/>
  </cols>
  <sheetData>
    <row r="1" spans="1:39" s="5" customFormat="1" ht="78" customHeight="1"/>
    <row r="2" spans="1:39" s="5" customFormat="1" ht="33" customHeight="1">
      <c r="B2" s="655" t="s">
        <v>122</v>
      </c>
      <c r="I2" s="22"/>
      <c r="AL2" s="653" t="s">
        <v>366</v>
      </c>
      <c r="AM2" s="783" t="s">
        <v>367</v>
      </c>
    </row>
    <row r="3" spans="1:39" s="5" customFormat="1" ht="33" customHeight="1">
      <c r="B3" s="707" t="s">
        <v>269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  <c r="S3" s="707"/>
      <c r="T3" s="707"/>
      <c r="U3" s="707"/>
      <c r="V3" s="707"/>
      <c r="W3" s="707"/>
      <c r="X3" s="707"/>
      <c r="Y3" s="707"/>
      <c r="Z3" s="707"/>
      <c r="AA3" s="707"/>
      <c r="AB3" s="707"/>
      <c r="AC3" s="707"/>
      <c r="AD3" s="707"/>
      <c r="AE3" s="707"/>
      <c r="AF3" s="707"/>
      <c r="AG3" s="707"/>
      <c r="AH3" s="707"/>
      <c r="AI3" s="707"/>
      <c r="AJ3" s="707"/>
      <c r="AK3" s="707"/>
      <c r="AL3" s="707"/>
    </row>
    <row r="4" spans="1:39" s="5" customFormat="1" ht="33" customHeight="1">
      <c r="B4" s="749" t="s">
        <v>326</v>
      </c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49"/>
      <c r="O4" s="749"/>
      <c r="P4" s="749"/>
      <c r="Q4" s="749"/>
      <c r="R4" s="749"/>
      <c r="S4" s="749"/>
      <c r="T4" s="749"/>
      <c r="U4" s="749"/>
      <c r="V4" s="749"/>
      <c r="W4" s="749"/>
      <c r="X4" s="749"/>
      <c r="Y4" s="749"/>
      <c r="Z4" s="749"/>
      <c r="AA4" s="749"/>
      <c r="AB4" s="749"/>
      <c r="AC4" s="749"/>
      <c r="AD4" s="749"/>
      <c r="AE4" s="749"/>
      <c r="AF4" s="749"/>
      <c r="AG4" s="749"/>
      <c r="AH4" s="749"/>
      <c r="AI4" s="749"/>
      <c r="AJ4" s="749"/>
      <c r="AK4" s="749"/>
      <c r="AL4" s="749"/>
    </row>
    <row r="5" spans="1:39" s="5" customFormat="1" ht="33" customHeight="1"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</row>
    <row r="6" spans="1:39" s="5" customFormat="1" ht="33" customHeight="1">
      <c r="B6" s="718" t="s">
        <v>339</v>
      </c>
      <c r="C6" s="748">
        <v>2004</v>
      </c>
      <c r="D6" s="748"/>
      <c r="E6" s="748">
        <v>2005</v>
      </c>
      <c r="F6" s="748"/>
      <c r="G6" s="748">
        <v>2006</v>
      </c>
      <c r="H6" s="748"/>
      <c r="I6" s="748">
        <v>2007</v>
      </c>
      <c r="J6" s="748"/>
      <c r="K6" s="748">
        <v>2008</v>
      </c>
      <c r="L6" s="748"/>
      <c r="M6" s="748">
        <v>2009</v>
      </c>
      <c r="N6" s="748"/>
      <c r="O6" s="748">
        <v>2010</v>
      </c>
      <c r="P6" s="748"/>
      <c r="Q6" s="748">
        <v>2011</v>
      </c>
      <c r="R6" s="748"/>
      <c r="S6" s="748">
        <v>2012</v>
      </c>
      <c r="T6" s="748"/>
      <c r="U6" s="748">
        <v>2013</v>
      </c>
      <c r="V6" s="748"/>
      <c r="W6" s="748">
        <v>2014</v>
      </c>
      <c r="X6" s="748"/>
      <c r="Y6" s="748">
        <v>2015</v>
      </c>
      <c r="Z6" s="748"/>
      <c r="AA6" s="748">
        <v>2016</v>
      </c>
      <c r="AB6" s="748"/>
      <c r="AC6" s="748">
        <v>2017</v>
      </c>
      <c r="AD6" s="748"/>
      <c r="AE6" s="748">
        <v>2018</v>
      </c>
      <c r="AF6" s="748"/>
      <c r="AG6" s="718">
        <v>2019</v>
      </c>
      <c r="AH6" s="718"/>
      <c r="AI6" s="748">
        <v>2020</v>
      </c>
      <c r="AJ6" s="748"/>
      <c r="AK6" s="750">
        <v>2021</v>
      </c>
      <c r="AL6" s="750"/>
    </row>
    <row r="7" spans="1:39" s="5" customFormat="1" ht="33" customHeight="1">
      <c r="B7" s="718"/>
      <c r="C7" s="561" t="s">
        <v>70</v>
      </c>
      <c r="D7" s="561" t="s">
        <v>71</v>
      </c>
      <c r="E7" s="561" t="s">
        <v>70</v>
      </c>
      <c r="F7" s="561" t="s">
        <v>71</v>
      </c>
      <c r="G7" s="561" t="s">
        <v>70</v>
      </c>
      <c r="H7" s="561" t="s">
        <v>71</v>
      </c>
      <c r="I7" s="561" t="s">
        <v>70</v>
      </c>
      <c r="J7" s="561" t="s">
        <v>71</v>
      </c>
      <c r="K7" s="561" t="s">
        <v>70</v>
      </c>
      <c r="L7" s="561" t="s">
        <v>71</v>
      </c>
      <c r="M7" s="561" t="s">
        <v>70</v>
      </c>
      <c r="N7" s="561" t="s">
        <v>71</v>
      </c>
      <c r="O7" s="561" t="s">
        <v>70</v>
      </c>
      <c r="P7" s="561" t="s">
        <v>71</v>
      </c>
      <c r="Q7" s="561" t="s">
        <v>70</v>
      </c>
      <c r="R7" s="561" t="s">
        <v>71</v>
      </c>
      <c r="S7" s="561" t="s">
        <v>70</v>
      </c>
      <c r="T7" s="561" t="s">
        <v>71</v>
      </c>
      <c r="U7" s="561" t="s">
        <v>70</v>
      </c>
      <c r="V7" s="561" t="s">
        <v>71</v>
      </c>
      <c r="W7" s="561" t="s">
        <v>70</v>
      </c>
      <c r="X7" s="561" t="s">
        <v>71</v>
      </c>
      <c r="Y7" s="561" t="s">
        <v>70</v>
      </c>
      <c r="Z7" s="561" t="s">
        <v>71</v>
      </c>
      <c r="AA7" s="561" t="s">
        <v>70</v>
      </c>
      <c r="AB7" s="561" t="s">
        <v>71</v>
      </c>
      <c r="AC7" s="561" t="s">
        <v>70</v>
      </c>
      <c r="AD7" s="561" t="s">
        <v>71</v>
      </c>
      <c r="AE7" s="561" t="s">
        <v>70</v>
      </c>
      <c r="AF7" s="561" t="s">
        <v>71</v>
      </c>
      <c r="AG7" s="561" t="s">
        <v>70</v>
      </c>
      <c r="AH7" s="561" t="s">
        <v>71</v>
      </c>
      <c r="AI7" s="561" t="s">
        <v>70</v>
      </c>
      <c r="AJ7" s="561" t="s">
        <v>71</v>
      </c>
      <c r="AK7" s="561" t="s">
        <v>70</v>
      </c>
      <c r="AL7" s="561" t="s">
        <v>71</v>
      </c>
    </row>
    <row r="8" spans="1:39" s="4" customFormat="1" ht="33" customHeight="1">
      <c r="A8" s="2"/>
      <c r="B8" s="420" t="s">
        <v>216</v>
      </c>
      <c r="C8" s="421">
        <v>54729</v>
      </c>
      <c r="D8" s="422">
        <v>4.0384817599040703</v>
      </c>
      <c r="E8" s="421">
        <v>56825</v>
      </c>
      <c r="F8" s="422">
        <v>4.1413723498587602</v>
      </c>
      <c r="G8" s="421">
        <v>57940</v>
      </c>
      <c r="H8" s="422">
        <v>4.14906084711592</v>
      </c>
      <c r="I8" s="421">
        <v>58016</v>
      </c>
      <c r="J8" s="423">
        <v>4.0813277146604898</v>
      </c>
      <c r="K8" s="421">
        <v>60023</v>
      </c>
      <c r="L8" s="423">
        <v>4.1472737874373502</v>
      </c>
      <c r="M8" s="421">
        <v>59714</v>
      </c>
      <c r="N8" s="423">
        <v>4.0515733245617298</v>
      </c>
      <c r="O8" s="421">
        <v>61681</v>
      </c>
      <c r="P8" s="423">
        <v>4.1087172403723198</v>
      </c>
      <c r="Q8" s="421">
        <v>62304</v>
      </c>
      <c r="R8" s="423">
        <v>4.08111103374456</v>
      </c>
      <c r="S8" s="421">
        <v>63511</v>
      </c>
      <c r="T8" s="423">
        <v>4.0919470705863601</v>
      </c>
      <c r="U8" s="421">
        <v>64206</v>
      </c>
      <c r="V8" s="423">
        <v>4.0701756966148901</v>
      </c>
      <c r="W8" s="421">
        <v>63788</v>
      </c>
      <c r="X8" s="423">
        <v>3.9799179733090702</v>
      </c>
      <c r="Y8" s="421">
        <v>65391</v>
      </c>
      <c r="Z8" s="423">
        <v>4.0169314233860796</v>
      </c>
      <c r="AA8" s="421">
        <v>68304</v>
      </c>
      <c r="AB8" s="423">
        <v>4.1324409074381396</v>
      </c>
      <c r="AC8" s="421">
        <v>70144</v>
      </c>
      <c r="AD8" s="423">
        <v>4.1809677631435003</v>
      </c>
      <c r="AE8" s="421">
        <v>71982</v>
      </c>
      <c r="AF8" s="423">
        <v>4.1711389399819403</v>
      </c>
      <c r="AG8" s="421">
        <v>74439</v>
      </c>
      <c r="AH8" s="423">
        <v>4.3108096103390405</v>
      </c>
      <c r="AI8" s="421">
        <v>117200</v>
      </c>
      <c r="AJ8" s="425">
        <v>6.6930723217873833</v>
      </c>
      <c r="AK8" s="421">
        <v>105248</v>
      </c>
      <c r="AL8" s="425">
        <v>5.9290382320100132</v>
      </c>
    </row>
    <row r="9" spans="1:39" s="4" customFormat="1" ht="33" customHeight="1">
      <c r="A9" s="2"/>
      <c r="B9" s="426" t="s">
        <v>72</v>
      </c>
      <c r="C9" s="427">
        <v>3942</v>
      </c>
      <c r="D9" s="428">
        <v>11.25</v>
      </c>
      <c r="E9" s="427">
        <v>3717</v>
      </c>
      <c r="F9" s="428">
        <v>10.64</v>
      </c>
      <c r="G9" s="427">
        <v>3715</v>
      </c>
      <c r="H9" s="428">
        <v>10.67</v>
      </c>
      <c r="I9" s="427">
        <v>3529</v>
      </c>
      <c r="J9" s="429">
        <v>10.17</v>
      </c>
      <c r="K9" s="427">
        <v>3380</v>
      </c>
      <c r="L9" s="429">
        <v>9.7668101829109695</v>
      </c>
      <c r="M9" s="430">
        <v>3279</v>
      </c>
      <c r="N9" s="429">
        <v>9.5034112580209502</v>
      </c>
      <c r="O9" s="427">
        <v>3204</v>
      </c>
      <c r="P9" s="429">
        <v>9.3177997894479692</v>
      </c>
      <c r="Q9" s="430">
        <v>3046</v>
      </c>
      <c r="R9" s="429">
        <v>8.9024240546654401</v>
      </c>
      <c r="S9" s="427">
        <v>3002</v>
      </c>
      <c r="T9" s="429">
        <v>8.8150484211020892</v>
      </c>
      <c r="U9" s="430">
        <v>2979</v>
      </c>
      <c r="V9" s="429">
        <v>8.7860555653866594</v>
      </c>
      <c r="W9" s="430">
        <v>2862</v>
      </c>
      <c r="X9" s="429">
        <v>8.4749777909387003</v>
      </c>
      <c r="Y9" s="430">
        <v>3011</v>
      </c>
      <c r="Z9" s="429">
        <v>8.9495632220805401</v>
      </c>
      <c r="AA9" s="430">
        <v>3078</v>
      </c>
      <c r="AB9" s="429">
        <v>9.1796473082876293</v>
      </c>
      <c r="AC9" s="430">
        <v>3298</v>
      </c>
      <c r="AD9" s="429">
        <v>9.8667185232831205</v>
      </c>
      <c r="AE9" s="430">
        <v>3391</v>
      </c>
      <c r="AF9" s="429">
        <v>10.174017401740199</v>
      </c>
      <c r="AG9" s="430">
        <v>3397</v>
      </c>
      <c r="AH9" s="429">
        <v>10.218108642227829</v>
      </c>
      <c r="AI9" s="431">
        <v>2601</v>
      </c>
      <c r="AJ9" s="432">
        <v>7.8419194462115476</v>
      </c>
      <c r="AK9" s="431">
        <v>2655</v>
      </c>
      <c r="AL9" s="432">
        <v>8.0211722694026264</v>
      </c>
    </row>
    <row r="10" spans="1:39" s="2" customFormat="1" ht="33" customHeight="1">
      <c r="B10" s="433" t="s">
        <v>73</v>
      </c>
      <c r="C10" s="421">
        <v>129</v>
      </c>
      <c r="D10" s="428">
        <v>36.83</v>
      </c>
      <c r="E10" s="421">
        <v>143</v>
      </c>
      <c r="F10" s="428">
        <v>40.950000000000003</v>
      </c>
      <c r="G10" s="421">
        <v>135</v>
      </c>
      <c r="H10" s="428">
        <v>38.78</v>
      </c>
      <c r="I10" s="421">
        <v>176</v>
      </c>
      <c r="J10" s="429">
        <v>50.7</v>
      </c>
      <c r="K10" s="421">
        <v>165</v>
      </c>
      <c r="L10" s="429">
        <v>47.678215389949997</v>
      </c>
      <c r="M10" s="421">
        <v>208</v>
      </c>
      <c r="N10" s="429">
        <v>60.283914049050203</v>
      </c>
      <c r="O10" s="421">
        <v>203</v>
      </c>
      <c r="P10" s="429">
        <v>59.035997417538603</v>
      </c>
      <c r="Q10" s="421">
        <v>241</v>
      </c>
      <c r="R10" s="428">
        <v>70.436119408219696</v>
      </c>
      <c r="S10" s="421">
        <v>205</v>
      </c>
      <c r="T10" s="428">
        <v>59.902394333938197</v>
      </c>
      <c r="U10" s="421">
        <v>160</v>
      </c>
      <c r="V10" s="428">
        <v>46.304488881024</v>
      </c>
      <c r="W10" s="421">
        <v>169</v>
      </c>
      <c r="X10" s="428">
        <v>49.156055670713599</v>
      </c>
      <c r="Y10" s="421">
        <v>183</v>
      </c>
      <c r="Z10" s="428">
        <v>44.584340196349402</v>
      </c>
      <c r="AA10" s="421">
        <v>155</v>
      </c>
      <c r="AB10" s="428">
        <v>39.665142690131702</v>
      </c>
      <c r="AC10" s="421">
        <v>211</v>
      </c>
      <c r="AD10" s="428">
        <v>42.781708575787903</v>
      </c>
      <c r="AE10" s="421">
        <v>223</v>
      </c>
      <c r="AF10" s="428">
        <v>41.4041404140414</v>
      </c>
      <c r="AG10" s="421">
        <v>228</v>
      </c>
      <c r="AH10" s="428">
        <v>36.998156108154902</v>
      </c>
      <c r="AI10" s="424">
        <v>217</v>
      </c>
      <c r="AJ10" s="428">
        <v>57.59</v>
      </c>
      <c r="AK10" s="424">
        <v>190</v>
      </c>
      <c r="AL10" s="428">
        <v>43.415470982486077</v>
      </c>
    </row>
    <row r="11" spans="1:39" s="5" customFormat="1" ht="33" customHeight="1">
      <c r="B11" s="413"/>
      <c r="C11" s="414"/>
      <c r="D11" s="415"/>
      <c r="E11" s="414"/>
      <c r="F11" s="415"/>
      <c r="G11" s="414"/>
      <c r="H11" s="415"/>
      <c r="I11" s="414"/>
      <c r="J11" s="416"/>
      <c r="K11" s="414"/>
      <c r="L11" s="416"/>
      <c r="M11" s="414"/>
      <c r="N11" s="416"/>
      <c r="O11" s="414"/>
      <c r="P11" s="416"/>
      <c r="Q11" s="414"/>
      <c r="R11" s="417"/>
      <c r="S11" s="414"/>
      <c r="T11" s="415"/>
      <c r="U11" s="414"/>
      <c r="V11" s="415"/>
      <c r="W11" s="331"/>
      <c r="X11" s="331"/>
      <c r="Y11" s="331"/>
      <c r="Z11" s="331"/>
      <c r="AA11" s="331"/>
      <c r="AB11" s="331"/>
      <c r="AC11" s="331"/>
      <c r="AD11" s="331"/>
      <c r="AE11" s="331"/>
      <c r="AF11" s="331"/>
      <c r="AG11" s="331"/>
      <c r="AH11" s="331"/>
    </row>
    <row r="12" spans="1:39" s="5" customFormat="1" ht="33" customHeight="1">
      <c r="B12" s="560" t="s">
        <v>406</v>
      </c>
      <c r="C12" s="418"/>
      <c r="D12" s="418"/>
      <c r="E12" s="418"/>
      <c r="F12" s="418"/>
      <c r="G12" s="418"/>
      <c r="H12" s="418"/>
      <c r="I12" s="418"/>
      <c r="J12" s="418"/>
      <c r="K12" s="419"/>
      <c r="L12" s="419"/>
      <c r="M12" s="419"/>
      <c r="N12" s="419"/>
      <c r="O12" s="334"/>
      <c r="P12" s="334"/>
      <c r="Q12" s="334"/>
      <c r="R12" s="334"/>
      <c r="S12" s="334"/>
      <c r="T12" s="334"/>
      <c r="U12" s="334"/>
      <c r="V12" s="334"/>
      <c r="W12" s="334"/>
      <c r="X12" s="334"/>
      <c r="Y12" s="331"/>
      <c r="Z12" s="331"/>
      <c r="AA12" s="331"/>
      <c r="AB12" s="331"/>
      <c r="AC12" s="331"/>
      <c r="AD12" s="331"/>
      <c r="AE12" s="331"/>
      <c r="AF12" s="331"/>
      <c r="AG12" s="331"/>
      <c r="AH12" s="331"/>
    </row>
    <row r="13" spans="1:39" s="5" customFormat="1" ht="33" customHeight="1">
      <c r="N13" s="10"/>
      <c r="O13" s="10"/>
      <c r="P13" s="10"/>
      <c r="Q13" s="10"/>
      <c r="R13" s="88"/>
      <c r="S13" s="88"/>
      <c r="T13" s="88"/>
      <c r="U13" s="88"/>
      <c r="V13" s="88"/>
      <c r="W13" s="88"/>
      <c r="X13" s="88"/>
    </row>
    <row r="14" spans="1:39" s="5" customFormat="1" ht="33" customHeight="1">
      <c r="N14" s="10"/>
      <c r="O14" s="10"/>
      <c r="P14" s="10"/>
      <c r="Q14" s="10"/>
      <c r="R14" s="88"/>
      <c r="S14" s="88"/>
      <c r="T14" s="88"/>
      <c r="U14" s="88"/>
      <c r="V14" s="88"/>
      <c r="W14" s="88"/>
      <c r="X14" s="88"/>
    </row>
    <row r="15" spans="1:39" s="5" customFormat="1" ht="33" customHeight="1"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219"/>
      <c r="O15" s="219"/>
      <c r="P15" s="219"/>
      <c r="Q15" s="219"/>
      <c r="R15" s="671"/>
      <c r="S15" s="671"/>
      <c r="T15" s="671"/>
      <c r="U15" s="671"/>
      <c r="V15" s="88"/>
      <c r="W15" s="88"/>
      <c r="X15" s="88"/>
    </row>
    <row r="16" spans="1:39" s="5" customFormat="1" ht="33" customHeight="1">
      <c r="B16" s="175"/>
      <c r="C16" s="175">
        <v>2004</v>
      </c>
      <c r="D16" s="175">
        <v>2005</v>
      </c>
      <c r="E16" s="175">
        <v>2006</v>
      </c>
      <c r="F16" s="175">
        <v>2007</v>
      </c>
      <c r="G16" s="175">
        <v>2008</v>
      </c>
      <c r="H16" s="175">
        <v>2009</v>
      </c>
      <c r="I16" s="175">
        <v>2010</v>
      </c>
      <c r="J16" s="175">
        <v>2011</v>
      </c>
      <c r="K16" s="175">
        <v>2012</v>
      </c>
      <c r="L16" s="175">
        <v>2013</v>
      </c>
      <c r="M16" s="175">
        <v>2014</v>
      </c>
      <c r="N16" s="175">
        <v>2015</v>
      </c>
      <c r="O16" s="175">
        <v>2016</v>
      </c>
      <c r="P16" s="175">
        <v>2017</v>
      </c>
      <c r="Q16" s="175">
        <v>2018</v>
      </c>
      <c r="R16" s="175">
        <v>2019</v>
      </c>
      <c r="S16" s="175">
        <v>2020</v>
      </c>
      <c r="T16" s="175">
        <v>2021</v>
      </c>
      <c r="U16" s="175"/>
      <c r="V16" s="88"/>
      <c r="W16" s="88"/>
      <c r="X16" s="88"/>
    </row>
    <row r="17" spans="1:24" s="7" customFormat="1" ht="33" customHeight="1">
      <c r="B17" s="255" t="s">
        <v>210</v>
      </c>
      <c r="C17" s="672">
        <f>+D8</f>
        <v>4.0384817599040703</v>
      </c>
      <c r="D17" s="672">
        <f>+F8</f>
        <v>4.1413723498587602</v>
      </c>
      <c r="E17" s="672">
        <f>+H8</f>
        <v>4.14906084711592</v>
      </c>
      <c r="F17" s="672">
        <f>+J8</f>
        <v>4.0813277146604898</v>
      </c>
      <c r="G17" s="672">
        <f>+L8</f>
        <v>4.1472737874373502</v>
      </c>
      <c r="H17" s="672">
        <f>+N8</f>
        <v>4.0515733245617298</v>
      </c>
      <c r="I17" s="672">
        <f>+P8</f>
        <v>4.1087172403723198</v>
      </c>
      <c r="J17" s="672">
        <f>+R8</f>
        <v>4.08111103374456</v>
      </c>
      <c r="K17" s="673">
        <f>+T8</f>
        <v>4.0919470705863601</v>
      </c>
      <c r="L17" s="673">
        <f>+V8</f>
        <v>4.0701756966148901</v>
      </c>
      <c r="M17" s="673">
        <f>+X8</f>
        <v>3.9799179733090702</v>
      </c>
      <c r="N17" s="673">
        <f>+Z8</f>
        <v>4.0169314233860796</v>
      </c>
      <c r="O17" s="673">
        <f>+AB8</f>
        <v>4.1324409074381396</v>
      </c>
      <c r="P17" s="673">
        <f>+AD8</f>
        <v>4.1809677631435003</v>
      </c>
      <c r="Q17" s="673">
        <f>+AF8</f>
        <v>4.1711389399819403</v>
      </c>
      <c r="R17" s="673">
        <f>+AH8</f>
        <v>4.3108096103390405</v>
      </c>
      <c r="S17" s="673">
        <f>+AJ8</f>
        <v>6.6930723217873833</v>
      </c>
      <c r="T17" s="673">
        <f>+AL8</f>
        <v>5.9290382320100132</v>
      </c>
      <c r="U17" s="673"/>
      <c r="V17" s="149"/>
      <c r="W17" s="149"/>
      <c r="X17" s="149"/>
    </row>
    <row r="18" spans="1:24" s="5" customFormat="1" ht="33" customHeight="1">
      <c r="B18" s="251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674"/>
      <c r="T18" s="675"/>
      <c r="U18" s="675"/>
      <c r="V18" s="89"/>
      <c r="W18" s="89"/>
      <c r="X18" s="89"/>
    </row>
    <row r="19" spans="1:24" s="90" customFormat="1" ht="33" customHeight="1">
      <c r="A19" s="149"/>
      <c r="S19" s="148"/>
      <c r="T19" s="149"/>
      <c r="U19" s="149"/>
      <c r="V19" s="149"/>
      <c r="W19" s="149"/>
      <c r="X19" s="149"/>
    </row>
    <row r="20" spans="1:24" s="10" customFormat="1" ht="33" customHeight="1">
      <c r="A20" s="89"/>
    </row>
    <row r="21" spans="1:24" s="10" customFormat="1" ht="33" customHeight="1">
      <c r="A21" s="89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s="10" customFormat="1" ht="33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s="5" customFormat="1" ht="33" customHeight="1"/>
    <row r="24" spans="1:24" s="5" customFormat="1" ht="33" customHeight="1">
      <c r="A24" s="13"/>
      <c r="B24" s="560" t="s">
        <v>361</v>
      </c>
      <c r="C24" s="76"/>
      <c r="D24" s="76"/>
      <c r="E24" s="76"/>
      <c r="F24" s="76"/>
      <c r="G24" s="76"/>
      <c r="H24" s="76"/>
      <c r="I24" s="76"/>
      <c r="J24" s="76"/>
    </row>
    <row r="25" spans="1:24" s="5" customFormat="1" ht="33" customHeight="1">
      <c r="A25" s="13"/>
    </row>
    <row r="26" spans="1:24" s="5" customFormat="1" ht="33" customHeight="1">
      <c r="A26" s="13"/>
    </row>
    <row r="27" spans="1:24" s="5" customFormat="1" ht="33" customHeight="1">
      <c r="A27" s="13"/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</row>
    <row r="28" spans="1:24" s="5" customFormat="1" ht="33" customHeight="1">
      <c r="A28" s="13"/>
      <c r="B28" s="255"/>
      <c r="C28" s="175">
        <v>2004</v>
      </c>
      <c r="D28" s="175">
        <v>2005</v>
      </c>
      <c r="E28" s="175">
        <v>2006</v>
      </c>
      <c r="F28" s="175">
        <v>2007</v>
      </c>
      <c r="G28" s="175">
        <v>2008</v>
      </c>
      <c r="H28" s="175">
        <v>2009</v>
      </c>
      <c r="I28" s="175">
        <v>2010</v>
      </c>
      <c r="J28" s="175">
        <v>2011</v>
      </c>
      <c r="K28" s="175">
        <v>2012</v>
      </c>
      <c r="L28" s="175">
        <v>2013</v>
      </c>
      <c r="M28" s="175">
        <v>2014</v>
      </c>
      <c r="N28" s="175">
        <v>2015</v>
      </c>
      <c r="O28" s="175">
        <v>2016</v>
      </c>
      <c r="P28" s="175">
        <v>2017</v>
      </c>
      <c r="Q28" s="175">
        <v>2018</v>
      </c>
      <c r="R28" s="175">
        <v>2019</v>
      </c>
      <c r="S28" s="175">
        <v>2020</v>
      </c>
      <c r="T28" s="175">
        <v>2021</v>
      </c>
      <c r="U28" s="175"/>
    </row>
    <row r="29" spans="1:24" s="7" customFormat="1" ht="33" customHeight="1">
      <c r="A29" s="8"/>
      <c r="B29" s="251" t="s">
        <v>211</v>
      </c>
      <c r="C29" s="672">
        <f>+D9</f>
        <v>11.25</v>
      </c>
      <c r="D29" s="672">
        <f>+F9</f>
        <v>10.64</v>
      </c>
      <c r="E29" s="672">
        <f>+H9</f>
        <v>10.67</v>
      </c>
      <c r="F29" s="672">
        <f>+J9</f>
        <v>10.17</v>
      </c>
      <c r="G29" s="672">
        <f>+L9</f>
        <v>9.7668101829109695</v>
      </c>
      <c r="H29" s="672">
        <f>+N9</f>
        <v>9.5034112580209502</v>
      </c>
      <c r="I29" s="672">
        <f>+P9</f>
        <v>9.3177997894479692</v>
      </c>
      <c r="J29" s="672">
        <f>+R9</f>
        <v>8.9024240546654401</v>
      </c>
      <c r="K29" s="673">
        <f>+T9</f>
        <v>8.8150484211020892</v>
      </c>
      <c r="L29" s="673">
        <f>+V9</f>
        <v>8.7860555653866594</v>
      </c>
      <c r="M29" s="673">
        <f>+X9</f>
        <v>8.4749777909387003</v>
      </c>
      <c r="N29" s="673">
        <f>+Z9</f>
        <v>8.9495632220805401</v>
      </c>
      <c r="O29" s="673">
        <f>+AB9</f>
        <v>9.1796473082876293</v>
      </c>
      <c r="P29" s="673">
        <f>+AD9</f>
        <v>9.8667185232831205</v>
      </c>
      <c r="Q29" s="673">
        <f>+AF9</f>
        <v>10.174017401740199</v>
      </c>
      <c r="R29" s="673">
        <f>+AH9</f>
        <v>10.218108642227829</v>
      </c>
      <c r="S29" s="673">
        <f>+AJ9</f>
        <v>7.8419194462115476</v>
      </c>
      <c r="T29" s="673">
        <f>+AL9</f>
        <v>8.0211722694026264</v>
      </c>
      <c r="U29" s="169"/>
    </row>
    <row r="30" spans="1:24" s="5" customFormat="1" ht="33" customHeight="1">
      <c r="A30" s="13"/>
      <c r="B30" s="676"/>
      <c r="C30" s="672"/>
      <c r="D30" s="672"/>
      <c r="E30" s="672"/>
      <c r="F30" s="672"/>
      <c r="G30" s="672"/>
      <c r="H30" s="672"/>
      <c r="I30" s="672"/>
      <c r="J30" s="672"/>
      <c r="K30" s="674"/>
      <c r="L30" s="674"/>
      <c r="M30" s="674"/>
      <c r="N30" s="674"/>
      <c r="O30" s="674"/>
      <c r="P30" s="674"/>
      <c r="Q30" s="674"/>
      <c r="R30" s="674"/>
      <c r="S30" s="677"/>
      <c r="T30" s="678"/>
      <c r="U30" s="678"/>
      <c r="V30" s="92"/>
      <c r="W30" s="92"/>
      <c r="X30" s="92"/>
    </row>
    <row r="31" spans="1:24" s="5" customFormat="1" ht="33" customHeight="1">
      <c r="A31" s="13"/>
      <c r="K31" s="91"/>
      <c r="L31" s="91"/>
      <c r="M31" s="91"/>
      <c r="N31" s="91"/>
      <c r="O31" s="91"/>
      <c r="P31" s="91"/>
      <c r="Q31" s="91"/>
      <c r="R31" s="91"/>
      <c r="S31" s="91"/>
      <c r="T31" s="92"/>
      <c r="U31" s="92"/>
      <c r="V31" s="92"/>
      <c r="W31" s="92"/>
      <c r="X31" s="92"/>
    </row>
    <row r="32" spans="1:24" s="5" customFormat="1" ht="33" customHeight="1"/>
    <row r="33" spans="2:20" s="5" customFormat="1" ht="33" customHeight="1"/>
    <row r="34" spans="2:20" s="5" customFormat="1" ht="33" customHeight="1"/>
    <row r="35" spans="2:20" s="5" customFormat="1" ht="33" customHeight="1"/>
    <row r="36" spans="2:20" s="5" customFormat="1" ht="15.75" customHeight="1"/>
    <row r="37" spans="2:20" s="5" customFormat="1" ht="33" customHeight="1">
      <c r="B37" s="560" t="s">
        <v>362</v>
      </c>
      <c r="C37" s="76"/>
      <c r="D37" s="76"/>
      <c r="E37" s="76"/>
      <c r="F37" s="76"/>
      <c r="G37" s="76"/>
      <c r="H37" s="76"/>
      <c r="I37" s="76"/>
      <c r="J37" s="76"/>
    </row>
    <row r="38" spans="2:20" s="5" customFormat="1" ht="33" customHeight="1"/>
    <row r="39" spans="2:20" s="5" customFormat="1" ht="33" customHeight="1"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</row>
    <row r="40" spans="2:20" s="5" customFormat="1" ht="33" customHeight="1">
      <c r="B40" s="175"/>
      <c r="C40" s="175">
        <v>2004</v>
      </c>
      <c r="D40" s="175">
        <v>2005</v>
      </c>
      <c r="E40" s="175">
        <v>2006</v>
      </c>
      <c r="F40" s="175">
        <v>2007</v>
      </c>
      <c r="G40" s="175">
        <v>2008</v>
      </c>
      <c r="H40" s="175">
        <v>2009</v>
      </c>
      <c r="I40" s="175">
        <v>2010</v>
      </c>
      <c r="J40" s="175">
        <v>2011</v>
      </c>
      <c r="K40" s="175">
        <v>2012</v>
      </c>
      <c r="L40" s="175">
        <v>2013</v>
      </c>
      <c r="M40" s="175">
        <v>2014</v>
      </c>
      <c r="N40" s="175">
        <v>2015</v>
      </c>
      <c r="O40" s="175">
        <v>2016</v>
      </c>
      <c r="P40" s="175">
        <v>2017</v>
      </c>
      <c r="Q40" s="175">
        <v>2018</v>
      </c>
      <c r="R40" s="175">
        <v>2019</v>
      </c>
      <c r="S40" s="175">
        <v>2020</v>
      </c>
      <c r="T40" s="175">
        <v>2021</v>
      </c>
    </row>
    <row r="41" spans="2:20" s="5" customFormat="1" ht="33" customHeight="1">
      <c r="B41" s="676" t="s">
        <v>212</v>
      </c>
      <c r="C41" s="672">
        <f>+D10</f>
        <v>36.83</v>
      </c>
      <c r="D41" s="672">
        <f>+F10</f>
        <v>40.950000000000003</v>
      </c>
      <c r="E41" s="672">
        <f>+H10</f>
        <v>38.78</v>
      </c>
      <c r="F41" s="672">
        <f>+J10</f>
        <v>50.7</v>
      </c>
      <c r="G41" s="672">
        <f>+L10</f>
        <v>47.678215389949997</v>
      </c>
      <c r="H41" s="672">
        <f>+N10</f>
        <v>60.283914049050203</v>
      </c>
      <c r="I41" s="672">
        <f>+P10</f>
        <v>59.035997417538603</v>
      </c>
      <c r="J41" s="672">
        <f>+R10</f>
        <v>70.436119408219696</v>
      </c>
      <c r="K41" s="673">
        <f>+T10</f>
        <v>59.902394333938197</v>
      </c>
      <c r="L41" s="673">
        <f>+V10</f>
        <v>46.304488881024</v>
      </c>
      <c r="M41" s="673">
        <f>+X10</f>
        <v>49.156055670713599</v>
      </c>
      <c r="N41" s="673">
        <f>+Z10</f>
        <v>44.584340196349402</v>
      </c>
      <c r="O41" s="673">
        <f>+AB10</f>
        <v>39.665142690131702</v>
      </c>
      <c r="P41" s="673">
        <f>+AD10</f>
        <v>42.781708575787903</v>
      </c>
      <c r="Q41" s="673">
        <f>+AF10</f>
        <v>41.4041404140414</v>
      </c>
      <c r="R41" s="673">
        <f>+AH10</f>
        <v>36.998156108154902</v>
      </c>
      <c r="S41" s="673">
        <f>+AJ10</f>
        <v>57.59</v>
      </c>
      <c r="T41" s="673">
        <f>+AL10</f>
        <v>43.415470982486077</v>
      </c>
    </row>
    <row r="42" spans="2:20" s="5" customFormat="1" ht="33" customHeight="1"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</row>
    <row r="43" spans="2:20" s="5" customFormat="1" ht="33" customHeight="1"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</row>
    <row r="44" spans="2:20" s="5" customFormat="1" ht="33" customHeight="1">
      <c r="M44" s="93"/>
      <c r="N44" s="93"/>
      <c r="O44" s="94"/>
      <c r="P44" s="94"/>
    </row>
    <row r="45" spans="2:20" s="5" customFormat="1" ht="33" customHeight="1">
      <c r="M45" s="95"/>
      <c r="N45" s="95"/>
      <c r="O45" s="95"/>
      <c r="P45" s="95"/>
    </row>
    <row r="46" spans="2:20" s="5" customFormat="1" ht="33" customHeight="1"/>
    <row r="47" spans="2:20" s="5" customFormat="1" ht="33" customHeight="1"/>
    <row r="48" spans="2:20" s="5" customFormat="1" ht="33" customHeight="1"/>
    <row r="49" spans="2:19" s="5" customFormat="1" ht="15" customHeight="1">
      <c r="B49" s="156"/>
      <c r="C49" s="96"/>
      <c r="D49" s="96"/>
      <c r="E49" s="96"/>
      <c r="F49" s="96"/>
      <c r="G49" s="96"/>
      <c r="H49" s="96"/>
      <c r="I49" s="96"/>
      <c r="J49" s="96"/>
      <c r="K49" s="97"/>
      <c r="L49" s="97"/>
      <c r="M49" s="97"/>
      <c r="N49" s="97"/>
      <c r="O49" s="97"/>
      <c r="P49" s="97"/>
      <c r="Q49" s="97"/>
      <c r="R49" s="97"/>
    </row>
    <row r="50" spans="2:19" s="5" customFormat="1" ht="15" customHeight="1">
      <c r="B50" s="96"/>
      <c r="C50" s="96"/>
      <c r="D50" s="96"/>
      <c r="E50" s="96"/>
      <c r="F50" s="96"/>
      <c r="G50" s="96"/>
      <c r="H50" s="96"/>
      <c r="I50" s="96"/>
      <c r="J50" s="96"/>
      <c r="K50" s="97"/>
      <c r="L50" s="97"/>
      <c r="M50" s="97"/>
      <c r="N50" s="97"/>
      <c r="O50" s="97"/>
      <c r="P50" s="97"/>
      <c r="Q50" s="97"/>
      <c r="R50" s="97"/>
    </row>
    <row r="51" spans="2:19" s="5" customFormat="1" ht="15" customHeight="1">
      <c r="B51" s="773" t="s">
        <v>432</v>
      </c>
      <c r="C51" s="773"/>
      <c r="D51" s="773"/>
      <c r="E51" s="773"/>
      <c r="F51" s="773"/>
      <c r="G51" s="773"/>
      <c r="H51" s="773"/>
      <c r="I51" s="773"/>
      <c r="J51" s="773"/>
      <c r="K51" s="773"/>
      <c r="L51" s="571"/>
      <c r="M51" s="571"/>
      <c r="N51" s="571"/>
      <c r="O51" s="571"/>
      <c r="P51" s="571"/>
      <c r="Q51" s="571"/>
      <c r="R51" s="571"/>
      <c r="S51" s="571"/>
    </row>
    <row r="52" spans="2:19" s="5" customFormat="1" ht="15" customHeight="1">
      <c r="B52" s="773" t="s">
        <v>213</v>
      </c>
      <c r="C52" s="773"/>
      <c r="D52" s="773"/>
      <c r="E52" s="773"/>
      <c r="F52" s="773"/>
      <c r="G52" s="773"/>
      <c r="H52" s="773"/>
      <c r="I52" s="773"/>
      <c r="J52" s="773"/>
      <c r="K52" s="773"/>
      <c r="L52" s="571"/>
      <c r="M52" s="571"/>
      <c r="N52" s="571"/>
      <c r="O52" s="571"/>
      <c r="P52" s="571"/>
      <c r="Q52" s="571"/>
      <c r="R52" s="571"/>
      <c r="S52" s="571"/>
    </row>
    <row r="53" spans="2:19" s="5" customFormat="1" ht="15" customHeight="1">
      <c r="B53" s="773" t="s">
        <v>214</v>
      </c>
      <c r="C53" s="773"/>
      <c r="D53" s="773"/>
      <c r="E53" s="773"/>
      <c r="F53" s="773"/>
      <c r="G53" s="773"/>
      <c r="H53" s="773"/>
      <c r="I53" s="773"/>
      <c r="J53" s="773"/>
      <c r="K53" s="773"/>
      <c r="L53" s="571"/>
      <c r="M53" s="571"/>
      <c r="N53" s="571"/>
      <c r="O53" s="571"/>
      <c r="P53" s="571"/>
      <c r="Q53" s="571"/>
      <c r="R53" s="571"/>
      <c r="S53" s="571"/>
    </row>
    <row r="54" spans="2:19" s="5" customFormat="1" ht="15" customHeight="1">
      <c r="B54" s="775" t="s">
        <v>217</v>
      </c>
      <c r="C54" s="775"/>
      <c r="D54" s="775"/>
      <c r="E54" s="775"/>
      <c r="F54" s="775"/>
      <c r="G54" s="775"/>
      <c r="H54" s="775"/>
      <c r="I54" s="775"/>
      <c r="J54" s="775"/>
      <c r="K54" s="775"/>
      <c r="L54" s="571"/>
      <c r="M54" s="571"/>
      <c r="N54" s="571"/>
      <c r="O54" s="571"/>
      <c r="P54" s="571"/>
      <c r="Q54" s="571"/>
      <c r="R54" s="571"/>
      <c r="S54" s="571"/>
    </row>
    <row r="55" spans="2:19" s="5" customFormat="1" ht="27" customHeight="1">
      <c r="B55" s="776" t="s">
        <v>215</v>
      </c>
      <c r="C55" s="776"/>
      <c r="D55" s="776"/>
      <c r="E55" s="776"/>
      <c r="F55" s="776"/>
      <c r="G55" s="776"/>
      <c r="H55" s="776"/>
      <c r="I55" s="776"/>
      <c r="J55" s="776"/>
      <c r="K55" s="776"/>
      <c r="L55" s="776"/>
      <c r="M55" s="776"/>
      <c r="N55" s="776"/>
      <c r="O55" s="776"/>
      <c r="P55" s="776"/>
      <c r="Q55" s="776"/>
      <c r="R55" s="776"/>
      <c r="S55" s="776"/>
    </row>
    <row r="56" spans="2:19" s="5" customFormat="1" ht="15" customHeight="1">
      <c r="B56" s="773" t="s">
        <v>431</v>
      </c>
      <c r="C56" s="773"/>
      <c r="D56" s="773"/>
      <c r="E56" s="773"/>
      <c r="F56" s="773"/>
      <c r="G56" s="773"/>
      <c r="H56" s="773"/>
      <c r="I56" s="773"/>
      <c r="J56" s="773"/>
      <c r="K56" s="773"/>
      <c r="L56" s="571"/>
      <c r="M56" s="571"/>
      <c r="N56" s="571"/>
      <c r="O56" s="571"/>
      <c r="P56" s="571"/>
      <c r="Q56" s="571"/>
      <c r="R56" s="571"/>
      <c r="S56" s="571"/>
    </row>
    <row r="57" spans="2:19" s="5" customFormat="1" ht="15" customHeight="1">
      <c r="B57" s="774" t="s">
        <v>369</v>
      </c>
      <c r="C57" s="774"/>
      <c r="D57" s="774"/>
      <c r="E57" s="774"/>
      <c r="F57" s="774"/>
      <c r="G57" s="774"/>
      <c r="H57" s="774"/>
      <c r="I57" s="774"/>
      <c r="J57" s="774"/>
      <c r="K57" s="774"/>
      <c r="L57" s="571"/>
      <c r="M57" s="571"/>
      <c r="N57" s="571"/>
      <c r="O57" s="571"/>
      <c r="P57" s="571"/>
      <c r="Q57" s="571"/>
      <c r="R57" s="571"/>
      <c r="S57" s="571"/>
    </row>
    <row r="58" spans="2:19" s="5" customFormat="1" ht="15" customHeight="1"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2:19" s="5" customFormat="1" ht="15" customHeight="1"/>
    <row r="60" spans="2:19" s="5" customFormat="1" ht="15" customHeight="1"/>
    <row r="61" spans="2:19" s="5" customFormat="1" ht="15" customHeight="1">
      <c r="D61" s="13"/>
      <c r="E61" s="13"/>
      <c r="G61" s="13"/>
      <c r="H61" s="13"/>
    </row>
    <row r="62" spans="2:19" s="5" customFormat="1" ht="15" customHeight="1">
      <c r="D62" s="13"/>
      <c r="E62" s="13"/>
      <c r="G62" s="13"/>
      <c r="H62" s="13"/>
    </row>
    <row r="63" spans="2:19" s="5" customFormat="1" ht="15" customHeight="1">
      <c r="D63" s="13"/>
      <c r="E63" s="13"/>
      <c r="G63" s="13"/>
      <c r="H63" s="13"/>
    </row>
    <row r="64" spans="2:19" s="5" customFormat="1" ht="15" customHeight="1">
      <c r="D64" s="13"/>
      <c r="E64" s="13"/>
      <c r="G64" s="13"/>
      <c r="H64" s="13"/>
    </row>
    <row r="65" spans="4:8" s="5" customFormat="1" ht="15" customHeight="1">
      <c r="D65" s="13"/>
      <c r="E65" s="13"/>
      <c r="G65" s="13"/>
      <c r="H65" s="13"/>
    </row>
    <row r="66" spans="4:8" s="5" customFormat="1" ht="15" customHeight="1">
      <c r="D66" s="13"/>
      <c r="E66" s="13"/>
      <c r="G66" s="13"/>
      <c r="H66" s="13"/>
    </row>
    <row r="67" spans="4:8" s="5" customFormat="1" ht="15" customHeight="1">
      <c r="D67" s="13"/>
      <c r="E67" s="13"/>
      <c r="G67" s="13"/>
      <c r="H67" s="13"/>
    </row>
    <row r="68" spans="4:8" s="5" customFormat="1" ht="15" customHeight="1">
      <c r="D68" s="13"/>
      <c r="E68" s="13"/>
      <c r="G68" s="13"/>
      <c r="H68" s="13"/>
    </row>
    <row r="69" spans="4:8" s="5" customFormat="1" ht="15" customHeight="1">
      <c r="D69" s="13"/>
      <c r="E69" s="13"/>
      <c r="G69" s="13"/>
      <c r="H69" s="13"/>
    </row>
    <row r="70" spans="4:8" s="5" customFormat="1" ht="15" customHeight="1">
      <c r="D70" s="13"/>
      <c r="E70" s="13"/>
      <c r="G70" s="13"/>
      <c r="H70" s="13"/>
    </row>
    <row r="71" spans="4:8" s="5" customFormat="1" ht="15" customHeight="1">
      <c r="D71" s="13"/>
      <c r="E71" s="13"/>
      <c r="G71" s="13"/>
      <c r="H71" s="13"/>
    </row>
    <row r="72" spans="4:8" s="5" customFormat="1" ht="15" customHeight="1">
      <c r="D72" s="13"/>
      <c r="E72" s="13"/>
      <c r="G72" s="13"/>
      <c r="H72" s="13"/>
    </row>
    <row r="73" spans="4:8" s="5" customFormat="1" ht="15" customHeight="1">
      <c r="D73" s="13"/>
      <c r="E73" s="13"/>
      <c r="G73" s="13"/>
      <c r="H73" s="13"/>
    </row>
    <row r="74" spans="4:8" s="5" customFormat="1" ht="15" customHeight="1">
      <c r="D74" s="13"/>
      <c r="E74" s="13"/>
      <c r="G74" s="13"/>
      <c r="H74" s="13"/>
    </row>
    <row r="75" spans="4:8" s="5" customFormat="1" ht="15" customHeight="1">
      <c r="D75" s="13"/>
      <c r="E75" s="13"/>
      <c r="G75" s="13"/>
      <c r="H75" s="13"/>
    </row>
    <row r="76" spans="4:8" s="5" customFormat="1" ht="15" customHeight="1">
      <c r="D76" s="13"/>
      <c r="E76" s="13"/>
      <c r="G76" s="13"/>
      <c r="H76" s="13"/>
    </row>
    <row r="77" spans="4:8" s="5" customFormat="1" ht="15" customHeight="1">
      <c r="D77" s="13"/>
      <c r="E77" s="13"/>
      <c r="G77" s="13"/>
      <c r="H77" s="13"/>
    </row>
    <row r="78" spans="4:8" s="5" customFormat="1" ht="15" customHeight="1">
      <c r="D78" s="13"/>
      <c r="E78" s="13"/>
      <c r="G78" s="13"/>
      <c r="H78" s="13"/>
    </row>
    <row r="79" spans="4:8" s="5" customFormat="1" ht="15" customHeight="1">
      <c r="D79" s="13"/>
      <c r="E79" s="13"/>
      <c r="G79" s="13"/>
      <c r="H79" s="13"/>
    </row>
    <row r="80" spans="4:8" s="5" customFormat="1" ht="15" customHeight="1">
      <c r="D80" s="13"/>
      <c r="E80" s="13"/>
      <c r="G80" s="13"/>
      <c r="H80" s="13"/>
    </row>
    <row r="81" spans="4:8" s="5" customFormat="1" ht="15" customHeight="1">
      <c r="D81" s="13"/>
      <c r="E81" s="13"/>
      <c r="G81" s="13"/>
      <c r="H81" s="13"/>
    </row>
    <row r="82" spans="4:8" s="5" customFormat="1" ht="15" customHeight="1">
      <c r="D82" s="13"/>
      <c r="E82" s="13"/>
      <c r="G82" s="13"/>
      <c r="H82" s="13"/>
    </row>
    <row r="83" spans="4:8" s="5" customFormat="1" ht="15" customHeight="1">
      <c r="D83" s="13"/>
      <c r="E83" s="13"/>
      <c r="G83" s="13"/>
      <c r="H83" s="13"/>
    </row>
    <row r="84" spans="4:8" s="5" customFormat="1" ht="15" customHeight="1">
      <c r="D84" s="13"/>
      <c r="E84" s="13"/>
      <c r="G84" s="13"/>
      <c r="H84" s="13"/>
    </row>
    <row r="85" spans="4:8" s="5" customFormat="1" ht="15" customHeight="1">
      <c r="D85" s="13"/>
      <c r="E85" s="13"/>
      <c r="G85" s="13"/>
      <c r="H85" s="13"/>
    </row>
    <row r="86" spans="4:8" s="5" customFormat="1" ht="15" customHeight="1">
      <c r="D86" s="13"/>
      <c r="E86" s="13"/>
      <c r="G86" s="13"/>
      <c r="H86" s="13"/>
    </row>
    <row r="87" spans="4:8" s="5" customFormat="1" ht="15" customHeight="1">
      <c r="D87" s="13"/>
      <c r="E87" s="13"/>
      <c r="G87" s="13"/>
      <c r="H87" s="13"/>
    </row>
    <row r="88" spans="4:8" ht="15" customHeight="1"/>
    <row r="89" spans="4:8" ht="15" customHeight="1"/>
    <row r="90" spans="4:8" ht="15" customHeight="1"/>
    <row r="91" spans="4:8" ht="15" customHeight="1"/>
    <row r="92" spans="4:8" ht="15" customHeight="1"/>
    <row r="93" spans="4:8" ht="15" customHeight="1"/>
    <row r="94" spans="4:8" ht="15" customHeight="1"/>
    <row r="95" spans="4:8" ht="15" customHeight="1"/>
  </sheetData>
  <mergeCells count="26">
    <mergeCell ref="B3:AL3"/>
    <mergeCell ref="B4:AL4"/>
    <mergeCell ref="AI6:AJ6"/>
    <mergeCell ref="AK6:AL6"/>
    <mergeCell ref="O6:P6"/>
    <mergeCell ref="Q6:R6"/>
    <mergeCell ref="S6:T6"/>
    <mergeCell ref="K6:L6"/>
    <mergeCell ref="B6:B7"/>
    <mergeCell ref="C6:D6"/>
    <mergeCell ref="AC6:AD6"/>
    <mergeCell ref="B56:K56"/>
    <mergeCell ref="B55:S55"/>
    <mergeCell ref="AG6:AH6"/>
    <mergeCell ref="E6:F6"/>
    <mergeCell ref="G6:H6"/>
    <mergeCell ref="AE6:AF6"/>
    <mergeCell ref="I6:J6"/>
    <mergeCell ref="Y6:Z6"/>
    <mergeCell ref="U6:V6"/>
    <mergeCell ref="B51:K51"/>
    <mergeCell ref="B52:K52"/>
    <mergeCell ref="W6:X6"/>
    <mergeCell ref="AA6:AB6"/>
    <mergeCell ref="M6:N6"/>
    <mergeCell ref="B53:K53"/>
  </mergeCells>
  <hyperlinks>
    <hyperlink ref="B2" location="Indice!A1" display="Índice"/>
    <hyperlink ref="AM2" location="'3.3 Defunciones causa'!A1" display="Siguiente"/>
    <hyperlink ref="AL2" location="'3.1 Causas de morbilidad'!A1" display="Anterior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N48"/>
  <sheetViews>
    <sheetView showGridLines="0" zoomScale="70" zoomScaleNormal="70" workbookViewId="0">
      <selection activeCell="G2" sqref="G2"/>
    </sheetView>
  </sheetViews>
  <sheetFormatPr baseColWidth="10" defaultRowHeight="16.5"/>
  <cols>
    <col min="1" max="1" width="5" style="4" customWidth="1"/>
    <col min="2" max="2" width="15.7109375" style="2" customWidth="1"/>
    <col min="3" max="3" width="21.85546875" style="2" customWidth="1"/>
    <col min="4" max="4" width="68.7109375" style="104" customWidth="1"/>
    <col min="5" max="7" width="15.7109375" style="2" customWidth="1"/>
    <col min="8" max="14" width="20.42578125" style="2" customWidth="1"/>
    <col min="15" max="16384" width="11.42578125" style="4"/>
  </cols>
  <sheetData>
    <row r="1" spans="2:9" s="99" customFormat="1" ht="78" customHeight="1">
      <c r="C1" s="100"/>
      <c r="D1" s="101"/>
      <c r="E1" s="102"/>
      <c r="F1" s="103"/>
      <c r="G1" s="103"/>
    </row>
    <row r="2" spans="2:9" s="99" customFormat="1" ht="33" customHeight="1">
      <c r="B2" s="554" t="s">
        <v>122</v>
      </c>
      <c r="C2" s="100"/>
      <c r="D2" s="101"/>
      <c r="E2" s="102"/>
      <c r="F2" s="550" t="s">
        <v>366</v>
      </c>
      <c r="G2" s="569" t="s">
        <v>367</v>
      </c>
    </row>
    <row r="3" spans="2:9" s="99" customFormat="1" ht="33" customHeight="1">
      <c r="B3" s="751" t="s">
        <v>270</v>
      </c>
      <c r="C3" s="751"/>
      <c r="D3" s="751"/>
      <c r="E3" s="751"/>
      <c r="F3" s="751"/>
      <c r="G3" s="751"/>
    </row>
    <row r="4" spans="2:9" s="2" customFormat="1" ht="33" customHeight="1">
      <c r="B4" s="709" t="s">
        <v>327</v>
      </c>
      <c r="C4" s="710"/>
      <c r="D4" s="710"/>
      <c r="E4" s="710"/>
      <c r="F4" s="710"/>
      <c r="G4" s="710"/>
    </row>
    <row r="5" spans="2:9" s="2" customFormat="1" ht="33" customHeight="1">
      <c r="B5" s="347"/>
      <c r="C5" s="347"/>
      <c r="D5" s="435"/>
      <c r="E5" s="347"/>
      <c r="F5" s="347"/>
      <c r="G5" s="347"/>
    </row>
    <row r="6" spans="2:9" s="5" customFormat="1" ht="33" customHeight="1">
      <c r="B6" s="412" t="s">
        <v>74</v>
      </c>
      <c r="C6" s="412" t="s">
        <v>75</v>
      </c>
      <c r="D6" s="412" t="s">
        <v>76</v>
      </c>
      <c r="E6" s="434" t="s">
        <v>5</v>
      </c>
      <c r="F6" s="434" t="s">
        <v>64</v>
      </c>
      <c r="G6" s="434" t="s">
        <v>65</v>
      </c>
    </row>
    <row r="7" spans="2:9" s="5" customFormat="1" ht="33" customHeight="1">
      <c r="B7" s="439"/>
      <c r="C7" s="440"/>
      <c r="D7" s="441" t="s">
        <v>408</v>
      </c>
      <c r="E7" s="442">
        <v>16610</v>
      </c>
      <c r="F7" s="442">
        <v>10212</v>
      </c>
      <c r="G7" s="442">
        <v>6398</v>
      </c>
      <c r="H7" s="110"/>
      <c r="I7" s="110"/>
    </row>
    <row r="8" spans="2:9" s="2" customFormat="1" ht="33" customHeight="1">
      <c r="B8" s="439">
        <v>35</v>
      </c>
      <c r="C8" s="440" t="s">
        <v>77</v>
      </c>
      <c r="D8" s="441" t="s">
        <v>78</v>
      </c>
      <c r="E8" s="442">
        <v>13002</v>
      </c>
      <c r="F8" s="442">
        <v>7224</v>
      </c>
      <c r="G8" s="442">
        <v>5778</v>
      </c>
      <c r="H8" s="110"/>
      <c r="I8" s="110"/>
    </row>
    <row r="9" spans="2:9" s="2" customFormat="1" ht="33" customHeight="1">
      <c r="B9" s="439">
        <v>26</v>
      </c>
      <c r="C9" s="440" t="s">
        <v>79</v>
      </c>
      <c r="D9" s="441" t="s">
        <v>80</v>
      </c>
      <c r="E9" s="442">
        <v>5564</v>
      </c>
      <c r="F9" s="442">
        <v>2634</v>
      </c>
      <c r="G9" s="442">
        <v>2930</v>
      </c>
      <c r="H9" s="110"/>
      <c r="I9" s="110"/>
    </row>
    <row r="10" spans="2:9" s="2" customFormat="1" ht="33" customHeight="1">
      <c r="B10" s="443">
        <v>42</v>
      </c>
      <c r="C10" s="405" t="s">
        <v>81</v>
      </c>
      <c r="D10" s="441" t="s">
        <v>82</v>
      </c>
      <c r="E10" s="421">
        <v>5099</v>
      </c>
      <c r="F10" s="421">
        <v>2625</v>
      </c>
      <c r="G10" s="421">
        <v>2474</v>
      </c>
      <c r="H10" s="110"/>
      <c r="I10" s="110"/>
    </row>
    <row r="11" spans="2:9" s="2" customFormat="1" ht="33" customHeight="1">
      <c r="B11" s="439">
        <v>46</v>
      </c>
      <c r="C11" s="440" t="s">
        <v>219</v>
      </c>
      <c r="D11" s="441" t="s">
        <v>220</v>
      </c>
      <c r="E11" s="442">
        <v>4353</v>
      </c>
      <c r="F11" s="442">
        <v>2489</v>
      </c>
      <c r="G11" s="442">
        <v>1864</v>
      </c>
      <c r="H11" s="110"/>
      <c r="I11" s="110"/>
    </row>
    <row r="12" spans="2:9" s="2" customFormat="1" ht="33" customHeight="1">
      <c r="B12" s="439"/>
      <c r="C12" s="440"/>
      <c r="D12" s="441" t="s">
        <v>409</v>
      </c>
      <c r="E12" s="442">
        <v>4264</v>
      </c>
      <c r="F12" s="442">
        <v>2469</v>
      </c>
      <c r="G12" s="442">
        <v>1795</v>
      </c>
      <c r="H12" s="110"/>
      <c r="I12" s="110"/>
    </row>
    <row r="13" spans="2:9" s="2" customFormat="1" ht="33" customHeight="1">
      <c r="B13" s="443">
        <v>34</v>
      </c>
      <c r="C13" s="405" t="s">
        <v>218</v>
      </c>
      <c r="D13" s="441" t="s">
        <v>84</v>
      </c>
      <c r="E13" s="421">
        <v>4082</v>
      </c>
      <c r="F13" s="421">
        <v>1970</v>
      </c>
      <c r="G13" s="421">
        <v>2112</v>
      </c>
      <c r="H13" s="110"/>
      <c r="I13" s="110"/>
    </row>
    <row r="14" spans="2:9" s="2" customFormat="1" ht="33" customHeight="1">
      <c r="B14" s="439">
        <v>57</v>
      </c>
      <c r="C14" s="440" t="s">
        <v>86</v>
      </c>
      <c r="D14" s="441" t="s">
        <v>83</v>
      </c>
      <c r="E14" s="442">
        <v>3279</v>
      </c>
      <c r="F14" s="442">
        <v>2717</v>
      </c>
      <c r="G14" s="442">
        <v>562</v>
      </c>
      <c r="H14" s="110"/>
      <c r="I14" s="110"/>
    </row>
    <row r="15" spans="2:9" s="2" customFormat="1" ht="33" customHeight="1">
      <c r="B15" s="439">
        <v>53</v>
      </c>
      <c r="C15" s="440" t="s">
        <v>89</v>
      </c>
      <c r="D15" s="441" t="s">
        <v>90</v>
      </c>
      <c r="E15" s="442">
        <v>2688</v>
      </c>
      <c r="F15" s="442">
        <v>1470</v>
      </c>
      <c r="G15" s="442">
        <v>1218</v>
      </c>
      <c r="H15" s="110"/>
      <c r="I15" s="110"/>
    </row>
    <row r="16" spans="2:9" s="2" customFormat="1" ht="33" customHeight="1">
      <c r="B16" s="443">
        <v>51</v>
      </c>
      <c r="C16" s="405" t="s">
        <v>87</v>
      </c>
      <c r="D16" s="441" t="s">
        <v>85</v>
      </c>
      <c r="E16" s="421">
        <v>2481</v>
      </c>
      <c r="F16" s="421">
        <v>1473</v>
      </c>
      <c r="G16" s="421">
        <v>1008</v>
      </c>
      <c r="H16" s="110"/>
      <c r="I16" s="110"/>
    </row>
    <row r="17" spans="2:10" s="2" customFormat="1" ht="33" customHeight="1">
      <c r="B17" s="426"/>
      <c r="C17" s="426"/>
      <c r="D17" s="441" t="s">
        <v>88</v>
      </c>
      <c r="E17" s="421">
        <v>43826</v>
      </c>
      <c r="F17" s="421">
        <v>24725</v>
      </c>
      <c r="G17" s="421">
        <v>19101</v>
      </c>
      <c r="H17" s="110"/>
      <c r="I17" s="110"/>
      <c r="J17" s="606"/>
    </row>
    <row r="18" spans="2:10" s="2" customFormat="1" ht="33" customHeight="1">
      <c r="B18" s="444"/>
      <c r="C18" s="445"/>
      <c r="D18" s="446" t="s">
        <v>91</v>
      </c>
      <c r="E18" s="447">
        <f>SUM(E7:E17)</f>
        <v>105248</v>
      </c>
      <c r="F18" s="447">
        <f t="shared" ref="F18:G18" si="0">SUM(F7:F17)</f>
        <v>60008</v>
      </c>
      <c r="G18" s="447">
        <f t="shared" si="0"/>
        <v>45240</v>
      </c>
      <c r="H18" s="110"/>
      <c r="I18" s="110"/>
      <c r="J18" s="606"/>
    </row>
    <row r="19" spans="2:10" s="1" customFormat="1" ht="33" customHeight="1">
      <c r="B19" s="331"/>
      <c r="C19" s="331"/>
      <c r="D19" s="436"/>
      <c r="E19" s="437"/>
      <c r="F19" s="347"/>
      <c r="G19" s="438"/>
    </row>
    <row r="20" spans="2:10" s="2" customFormat="1" ht="33" customHeight="1">
      <c r="B20" s="418" t="s">
        <v>397</v>
      </c>
      <c r="C20" s="347"/>
      <c r="D20" s="435"/>
      <c r="E20" s="347"/>
      <c r="F20" s="347"/>
      <c r="G20" s="347"/>
    </row>
    <row r="21" spans="2:10" s="2" customFormat="1" ht="33" customHeight="1">
      <c r="B21" s="76"/>
      <c r="D21" s="104"/>
      <c r="F21" s="118"/>
      <c r="G21" s="118"/>
    </row>
    <row r="22" spans="2:10" s="2" customFormat="1" ht="33" customHeight="1">
      <c r="B22" s="218"/>
      <c r="C22" s="230"/>
      <c r="D22" s="231"/>
      <c r="E22" s="230"/>
    </row>
    <row r="23" spans="2:10" s="2" customFormat="1" ht="33" customHeight="1">
      <c r="B23" s="232"/>
      <c r="C23" s="171" t="s">
        <v>64</v>
      </c>
      <c r="D23" s="171" t="s">
        <v>65</v>
      </c>
      <c r="E23" s="311"/>
    </row>
    <row r="24" spans="2:10" s="2" customFormat="1" ht="33" customHeight="1">
      <c r="B24" s="233" t="str">
        <f>D7</f>
        <v>COVID-19, virus identificado</v>
      </c>
      <c r="C24" s="234">
        <f>F7/$F$18</f>
        <v>0.17017730969204106</v>
      </c>
      <c r="D24" s="235">
        <f>G7/$G$18</f>
        <v>0.14142351900972591</v>
      </c>
      <c r="E24" s="311"/>
      <c r="H24" s="106"/>
    </row>
    <row r="25" spans="2:10" s="2" customFormat="1" ht="33" customHeight="1">
      <c r="B25" s="233" t="str">
        <f t="shared" ref="B25:B34" si="1">D8</f>
        <v>Enfermedades isquémicas del corazón</v>
      </c>
      <c r="C25" s="234">
        <f t="shared" ref="C25:C34" si="2">F8/$F$18</f>
        <v>0.12038394880682576</v>
      </c>
      <c r="D25" s="235">
        <f t="shared" ref="D25:D34" si="3">G8/$G$18</f>
        <v>0.12771883289124669</v>
      </c>
      <c r="E25" s="311"/>
    </row>
    <row r="26" spans="2:10" s="2" customFormat="1" ht="33" customHeight="1">
      <c r="B26" s="233" t="str">
        <f t="shared" si="1"/>
        <v>Diabetes Mellitus</v>
      </c>
      <c r="C26" s="234">
        <f t="shared" si="2"/>
        <v>4.3894147447007065E-2</v>
      </c>
      <c r="D26" s="235">
        <f t="shared" si="3"/>
        <v>6.476569407603891E-2</v>
      </c>
      <c r="E26" s="311"/>
    </row>
    <row r="27" spans="2:10" s="2" customFormat="1" ht="33" customHeight="1">
      <c r="B27" s="233" t="str">
        <f t="shared" si="1"/>
        <v>Enfermedades cerebrovasculares</v>
      </c>
      <c r="C27" s="234">
        <f t="shared" si="2"/>
        <v>4.3744167444340752E-2</v>
      </c>
      <c r="D27" s="235">
        <f t="shared" si="3"/>
        <v>5.4686118479221925E-2</v>
      </c>
      <c r="E27" s="311"/>
    </row>
    <row r="28" spans="2:10" s="2" customFormat="1" ht="33" customHeight="1">
      <c r="B28" s="233" t="str">
        <f t="shared" si="1"/>
        <v xml:space="preserve"> Influenza y neumonía</v>
      </c>
      <c r="C28" s="234">
        <f t="shared" si="2"/>
        <v>4.1477802959605389E-2</v>
      </c>
      <c r="D28" s="235">
        <f t="shared" si="3"/>
        <v>4.1202475685234309E-2</v>
      </c>
      <c r="E28" s="312"/>
    </row>
    <row r="29" spans="2:10" s="2" customFormat="1" ht="33" customHeight="1">
      <c r="B29" s="233" t="str">
        <f t="shared" si="1"/>
        <v>COVID-19, virus no identificado</v>
      </c>
      <c r="C29" s="234">
        <f t="shared" si="2"/>
        <v>4.114451406479136E-2</v>
      </c>
      <c r="D29" s="235">
        <f t="shared" si="3"/>
        <v>3.9677276746242267E-2</v>
      </c>
      <c r="E29" s="313"/>
    </row>
    <row r="30" spans="2:10" s="2" customFormat="1" ht="33" customHeight="1">
      <c r="B30" s="233" t="str">
        <f t="shared" si="1"/>
        <v>Enfermedades hipertensivas</v>
      </c>
      <c r="C30" s="234">
        <f t="shared" si="2"/>
        <v>3.2828956139181444E-2</v>
      </c>
      <c r="D30" s="235">
        <f t="shared" si="3"/>
        <v>4.6684350132625993E-2</v>
      </c>
      <c r="E30" s="313"/>
    </row>
    <row r="31" spans="2:10" s="2" customFormat="1" ht="33" customHeight="1">
      <c r="B31" s="233" t="str">
        <f t="shared" si="1"/>
        <v>Accidentes de transporte terrestre</v>
      </c>
      <c r="C31" s="234">
        <f t="shared" si="2"/>
        <v>4.5277296360485268E-2</v>
      </c>
      <c r="D31" s="235">
        <f t="shared" si="3"/>
        <v>1.2422634836427939E-2</v>
      </c>
      <c r="E31" s="313"/>
    </row>
    <row r="32" spans="2:10" s="2" customFormat="1" ht="33" customHeight="1">
      <c r="B32" s="233" t="str">
        <f t="shared" si="1"/>
        <v>Enfermedades del sistema urinario</v>
      </c>
      <c r="C32" s="234">
        <f t="shared" si="2"/>
        <v>2.4496733768830822E-2</v>
      </c>
      <c r="D32" s="235">
        <f t="shared" si="3"/>
        <v>2.6923076923076925E-2</v>
      </c>
      <c r="E32" s="313"/>
    </row>
    <row r="33" spans="2:5" s="2" customFormat="1" ht="33" customHeight="1">
      <c r="B33" s="233" t="str">
        <f t="shared" si="1"/>
        <v>Cirrosis y otras enfermedades del hígado</v>
      </c>
      <c r="C33" s="234">
        <f t="shared" si="2"/>
        <v>2.4546727103052925E-2</v>
      </c>
      <c r="D33" s="235">
        <f t="shared" si="3"/>
        <v>2.2281167108753316E-2</v>
      </c>
      <c r="E33" s="313"/>
    </row>
    <row r="34" spans="2:5" s="2" customFormat="1" ht="33" customHeight="1">
      <c r="B34" s="233" t="str">
        <f t="shared" si="1"/>
        <v xml:space="preserve">Otras </v>
      </c>
      <c r="C34" s="234">
        <f t="shared" si="2"/>
        <v>0.41202839621383813</v>
      </c>
      <c r="D34" s="235">
        <f t="shared" si="3"/>
        <v>0.42221485411140586</v>
      </c>
      <c r="E34" s="313"/>
    </row>
    <row r="35" spans="2:5" s="2" customFormat="1" ht="33" customHeight="1">
      <c r="B35" s="230"/>
      <c r="C35" s="236">
        <f>SUM(C24:C34)</f>
        <v>0.99999999999999989</v>
      </c>
      <c r="D35" s="236">
        <f>SUM(D24:D34)</f>
        <v>1</v>
      </c>
      <c r="E35" s="315"/>
    </row>
    <row r="36" spans="2:5" s="2" customFormat="1" ht="33" customHeight="1">
      <c r="B36" s="237"/>
      <c r="C36" s="237"/>
      <c r="D36" s="314"/>
      <c r="E36" s="315"/>
    </row>
    <row r="37" spans="2:5" s="2" customFormat="1" ht="33" customHeight="1">
      <c r="D37" s="107"/>
      <c r="E37" s="105"/>
    </row>
    <row r="38" spans="2:5" s="2" customFormat="1" ht="33" customHeight="1">
      <c r="B38" s="76"/>
      <c r="D38" s="107"/>
      <c r="E38" s="105"/>
    </row>
    <row r="39" spans="2:5" s="2" customFormat="1" ht="33" customHeight="1">
      <c r="D39" s="107"/>
      <c r="E39" s="105"/>
    </row>
    <row r="40" spans="2:5" s="2" customFormat="1" ht="33" customHeight="1">
      <c r="D40" s="104"/>
    </row>
    <row r="41" spans="2:5" s="2" customFormat="1" ht="33" customHeight="1">
      <c r="B41" s="108"/>
      <c r="D41" s="104"/>
    </row>
    <row r="42" spans="2:5" s="2" customFormat="1" ht="33" customHeight="1">
      <c r="B42" s="108"/>
      <c r="D42" s="104"/>
    </row>
    <row r="43" spans="2:5" s="2" customFormat="1" ht="33" customHeight="1">
      <c r="B43" s="108"/>
      <c r="D43" s="104"/>
    </row>
    <row r="44" spans="2:5" s="2" customFormat="1">
      <c r="B44" s="350" t="s">
        <v>468</v>
      </c>
      <c r="C44" s="237"/>
      <c r="D44" s="262"/>
    </row>
    <row r="45" spans="2:5" s="2" customFormat="1">
      <c r="B45" s="571" t="s">
        <v>369</v>
      </c>
      <c r="C45" s="237"/>
      <c r="D45" s="262"/>
    </row>
    <row r="46" spans="2:5" s="2" customFormat="1">
      <c r="B46" s="237"/>
      <c r="C46" s="237"/>
      <c r="D46" s="263"/>
    </row>
    <row r="47" spans="2:5" s="2" customFormat="1">
      <c r="D47" s="104"/>
    </row>
    <row r="48" spans="2:5" s="2" customFormat="1">
      <c r="D48" s="104"/>
    </row>
  </sheetData>
  <mergeCells count="2">
    <mergeCell ref="B4:G4"/>
    <mergeCell ref="B3:G3"/>
  </mergeCells>
  <hyperlinks>
    <hyperlink ref="B2" location="Indice!A1" display="Índice"/>
    <hyperlink ref="G2" location="'4.1 Establecimientos por sector'!A1" display="Siguiente"/>
    <hyperlink ref="F2" location="'3.2 Defunciones'!A1" display="Anterior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showGridLines="0" zoomScale="70" zoomScaleNormal="70" workbookViewId="0">
      <selection activeCell="B2" sqref="B2"/>
    </sheetView>
  </sheetViews>
  <sheetFormatPr baseColWidth="10" defaultRowHeight="17.25"/>
  <cols>
    <col min="1" max="1" width="5" style="5" customWidth="1"/>
    <col min="2" max="2" width="42" style="5" customWidth="1"/>
    <col min="3" max="14" width="14" style="5" customWidth="1"/>
    <col min="15" max="15" width="11.42578125" style="5"/>
    <col min="16" max="16" width="12.85546875" style="5" customWidth="1"/>
    <col min="17" max="16384" width="11.42578125" style="5"/>
  </cols>
  <sheetData>
    <row r="1" spans="1:31" ht="78" customHeight="1"/>
    <row r="2" spans="1:31" ht="33" customHeight="1">
      <c r="B2" s="554" t="s">
        <v>122</v>
      </c>
      <c r="P2" s="550" t="s">
        <v>366</v>
      </c>
      <c r="Q2" s="569" t="s">
        <v>367</v>
      </c>
    </row>
    <row r="3" spans="1:31" ht="33" customHeight="1">
      <c r="B3" s="753" t="s">
        <v>271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</row>
    <row r="4" spans="1:31" ht="33" customHeight="1">
      <c r="B4" s="754" t="s">
        <v>410</v>
      </c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49"/>
      <c r="O4" s="749"/>
      <c r="P4" s="749"/>
      <c r="Q4" s="749"/>
    </row>
    <row r="5" spans="1:31" ht="33" customHeight="1">
      <c r="B5" s="448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</row>
    <row r="6" spans="1:31" ht="33" customHeight="1">
      <c r="B6" s="716" t="s">
        <v>123</v>
      </c>
      <c r="C6" s="752" t="s">
        <v>0</v>
      </c>
      <c r="D6" s="752"/>
      <c r="E6" s="752"/>
      <c r="F6" s="752"/>
      <c r="G6" s="752"/>
      <c r="H6" s="752" t="s">
        <v>124</v>
      </c>
      <c r="I6" s="752"/>
      <c r="J6" s="752"/>
      <c r="K6" s="752"/>
      <c r="L6" s="752"/>
      <c r="M6" s="752" t="s">
        <v>125</v>
      </c>
      <c r="N6" s="752"/>
      <c r="O6" s="752"/>
      <c r="P6" s="752"/>
      <c r="Q6" s="752"/>
    </row>
    <row r="7" spans="1:31" ht="33" customHeight="1">
      <c r="B7" s="716"/>
      <c r="C7" s="556">
        <v>2015</v>
      </c>
      <c r="D7" s="556">
        <v>2016</v>
      </c>
      <c r="E7" s="556">
        <v>2017</v>
      </c>
      <c r="F7" s="556">
        <v>2018</v>
      </c>
      <c r="G7" s="556">
        <v>2019</v>
      </c>
      <c r="H7" s="556">
        <v>2015</v>
      </c>
      <c r="I7" s="556">
        <v>2016</v>
      </c>
      <c r="J7" s="556">
        <v>2017</v>
      </c>
      <c r="K7" s="556">
        <v>2018</v>
      </c>
      <c r="L7" s="556">
        <v>2019</v>
      </c>
      <c r="M7" s="556">
        <v>2015</v>
      </c>
      <c r="N7" s="556">
        <v>2016</v>
      </c>
      <c r="O7" s="556">
        <v>2017</v>
      </c>
      <c r="P7" s="556">
        <v>2018</v>
      </c>
      <c r="Q7" s="556">
        <v>2019</v>
      </c>
    </row>
    <row r="8" spans="1:31" s="113" customFormat="1" ht="33" customHeight="1">
      <c r="A8" s="2"/>
      <c r="B8" s="441" t="s">
        <v>126</v>
      </c>
      <c r="C8" s="379">
        <v>61</v>
      </c>
      <c r="D8" s="379">
        <v>69</v>
      </c>
      <c r="E8" s="379">
        <v>79</v>
      </c>
      <c r="F8" s="379">
        <v>89</v>
      </c>
      <c r="G8" s="379">
        <v>93</v>
      </c>
      <c r="H8" s="379">
        <v>47</v>
      </c>
      <c r="I8" s="379">
        <v>52</v>
      </c>
      <c r="J8" s="379">
        <v>50</v>
      </c>
      <c r="K8" s="379">
        <v>51</v>
      </c>
      <c r="L8" s="379">
        <v>52</v>
      </c>
      <c r="M8" s="379">
        <v>14</v>
      </c>
      <c r="N8" s="379">
        <v>17</v>
      </c>
      <c r="O8" s="379">
        <v>29</v>
      </c>
      <c r="P8" s="379">
        <v>38</v>
      </c>
      <c r="Q8" s="379">
        <v>41</v>
      </c>
      <c r="R8" s="2"/>
      <c r="S8" s="693"/>
      <c r="T8" s="693"/>
      <c r="U8" s="693"/>
      <c r="V8" s="693"/>
      <c r="W8" s="693"/>
      <c r="X8" s="2"/>
      <c r="Y8" s="2"/>
      <c r="Z8" s="2"/>
      <c r="AA8" s="2"/>
      <c r="AB8" s="2"/>
      <c r="AC8" s="2"/>
      <c r="AD8" s="2"/>
      <c r="AE8" s="2"/>
    </row>
    <row r="9" spans="1:31" s="113" customFormat="1" ht="33" customHeight="1">
      <c r="A9" s="2"/>
      <c r="B9" s="426" t="s">
        <v>127</v>
      </c>
      <c r="C9" s="379">
        <v>134</v>
      </c>
      <c r="D9" s="379">
        <v>137</v>
      </c>
      <c r="E9" s="379">
        <v>189</v>
      </c>
      <c r="F9" s="379">
        <v>254</v>
      </c>
      <c r="G9" s="379">
        <v>262</v>
      </c>
      <c r="H9" s="379">
        <v>100</v>
      </c>
      <c r="I9" s="379">
        <v>105</v>
      </c>
      <c r="J9" s="379">
        <v>108</v>
      </c>
      <c r="K9" s="379">
        <v>109</v>
      </c>
      <c r="L9" s="379">
        <v>107</v>
      </c>
      <c r="M9" s="379">
        <v>34</v>
      </c>
      <c r="N9" s="379">
        <v>32</v>
      </c>
      <c r="O9" s="379">
        <v>81</v>
      </c>
      <c r="P9" s="379">
        <v>145</v>
      </c>
      <c r="Q9" s="379">
        <v>155</v>
      </c>
      <c r="R9" s="2"/>
      <c r="S9" s="693"/>
      <c r="T9" s="693"/>
      <c r="U9" s="693"/>
      <c r="V9" s="693"/>
      <c r="W9" s="693"/>
      <c r="X9" s="2"/>
      <c r="Y9" s="2"/>
      <c r="Z9" s="2"/>
      <c r="AA9" s="2"/>
      <c r="AB9" s="2"/>
      <c r="AC9" s="2"/>
      <c r="AD9" s="2"/>
      <c r="AE9" s="2"/>
    </row>
    <row r="10" spans="1:31" s="113" customFormat="1" ht="33" customHeight="1">
      <c r="A10" s="2"/>
      <c r="B10" s="426" t="s">
        <v>340</v>
      </c>
      <c r="C10" s="379">
        <v>30</v>
      </c>
      <c r="D10" s="379">
        <v>42</v>
      </c>
      <c r="E10" s="379">
        <v>41</v>
      </c>
      <c r="F10" s="379">
        <v>48</v>
      </c>
      <c r="G10" s="379">
        <v>52</v>
      </c>
      <c r="H10" s="379">
        <v>17</v>
      </c>
      <c r="I10" s="379">
        <v>22</v>
      </c>
      <c r="J10" s="379">
        <v>23</v>
      </c>
      <c r="K10" s="379">
        <v>22</v>
      </c>
      <c r="L10" s="379">
        <v>22</v>
      </c>
      <c r="M10" s="379">
        <v>13</v>
      </c>
      <c r="N10" s="379">
        <v>20</v>
      </c>
      <c r="O10" s="379">
        <v>18</v>
      </c>
      <c r="P10" s="379">
        <v>26</v>
      </c>
      <c r="Q10" s="379">
        <v>30</v>
      </c>
      <c r="R10" s="2"/>
      <c r="S10" s="693"/>
      <c r="T10" s="693"/>
      <c r="U10" s="693"/>
      <c r="V10" s="693"/>
      <c r="W10" s="693"/>
      <c r="X10" s="2"/>
      <c r="Y10" s="2"/>
      <c r="Z10" s="2"/>
      <c r="AA10" s="2"/>
      <c r="AB10" s="2"/>
      <c r="AC10" s="2"/>
      <c r="AD10" s="2"/>
      <c r="AE10" s="2"/>
    </row>
    <row r="11" spans="1:31" s="113" customFormat="1" ht="33" customHeight="1">
      <c r="A11" s="2"/>
      <c r="B11" s="426" t="s">
        <v>341</v>
      </c>
      <c r="C11" s="379">
        <v>440</v>
      </c>
      <c r="D11" s="379">
        <v>481</v>
      </c>
      <c r="E11" s="379">
        <v>421</v>
      </c>
      <c r="F11" s="379">
        <v>129</v>
      </c>
      <c r="G11" s="379">
        <v>113</v>
      </c>
      <c r="H11" s="379">
        <v>0</v>
      </c>
      <c r="I11" s="379">
        <v>0</v>
      </c>
      <c r="J11" s="379">
        <v>1</v>
      </c>
      <c r="K11" s="379">
        <v>0</v>
      </c>
      <c r="L11" s="379">
        <v>0</v>
      </c>
      <c r="M11" s="379">
        <v>440</v>
      </c>
      <c r="N11" s="379">
        <v>481</v>
      </c>
      <c r="O11" s="379">
        <v>420</v>
      </c>
      <c r="P11" s="379">
        <v>129</v>
      </c>
      <c r="Q11" s="379">
        <v>113</v>
      </c>
      <c r="R11" s="2"/>
      <c r="S11" s="693"/>
      <c r="T11" s="693"/>
      <c r="U11" s="693"/>
      <c r="V11" s="693"/>
      <c r="W11" s="693"/>
      <c r="X11" s="2"/>
      <c r="Y11" s="2"/>
      <c r="Z11" s="2"/>
      <c r="AA11" s="2"/>
      <c r="AB11" s="2"/>
      <c r="AC11" s="2"/>
      <c r="AD11" s="2"/>
      <c r="AE11" s="2"/>
    </row>
    <row r="12" spans="1:31" s="113" customFormat="1" ht="33" customHeight="1">
      <c r="A12" s="2"/>
      <c r="B12" s="426" t="s">
        <v>128</v>
      </c>
      <c r="C12" s="379">
        <v>1752</v>
      </c>
      <c r="D12" s="379">
        <v>1731</v>
      </c>
      <c r="E12" s="379">
        <v>1705</v>
      </c>
      <c r="F12" s="379">
        <v>1552</v>
      </c>
      <c r="G12" s="379">
        <v>1550</v>
      </c>
      <c r="H12" s="379">
        <v>1730</v>
      </c>
      <c r="I12" s="379">
        <v>1704</v>
      </c>
      <c r="J12" s="379">
        <v>1678</v>
      </c>
      <c r="K12" s="379">
        <v>1550</v>
      </c>
      <c r="L12" s="379">
        <v>1548</v>
      </c>
      <c r="M12" s="379">
        <v>22</v>
      </c>
      <c r="N12" s="379">
        <v>27</v>
      </c>
      <c r="O12" s="379">
        <v>27</v>
      </c>
      <c r="P12" s="379">
        <v>2</v>
      </c>
      <c r="Q12" s="379">
        <v>2</v>
      </c>
      <c r="R12" s="2"/>
      <c r="S12" s="693"/>
      <c r="T12" s="693"/>
      <c r="U12" s="693"/>
      <c r="V12" s="693"/>
      <c r="W12" s="693"/>
      <c r="X12" s="2"/>
      <c r="Y12" s="2"/>
      <c r="Z12" s="2"/>
      <c r="AA12" s="2"/>
      <c r="AB12" s="2"/>
      <c r="AC12" s="2"/>
      <c r="AD12" s="2"/>
      <c r="AE12" s="2"/>
    </row>
    <row r="13" spans="1:31" s="113" customFormat="1" ht="33" customHeight="1">
      <c r="A13" s="2"/>
      <c r="B13" s="426" t="s">
        <v>129</v>
      </c>
      <c r="C13" s="379">
        <v>8</v>
      </c>
      <c r="D13" s="379">
        <v>19</v>
      </c>
      <c r="E13" s="379">
        <v>17</v>
      </c>
      <c r="F13" s="379">
        <v>12</v>
      </c>
      <c r="G13" s="379">
        <v>12</v>
      </c>
      <c r="H13" s="379">
        <v>8</v>
      </c>
      <c r="I13" s="379">
        <v>19</v>
      </c>
      <c r="J13" s="379">
        <v>17</v>
      </c>
      <c r="K13" s="379">
        <v>12</v>
      </c>
      <c r="L13" s="379">
        <v>12</v>
      </c>
      <c r="M13" s="379">
        <v>0</v>
      </c>
      <c r="N13" s="379">
        <v>0</v>
      </c>
      <c r="O13" s="379">
        <v>0</v>
      </c>
      <c r="P13" s="379">
        <v>0</v>
      </c>
      <c r="Q13" s="379">
        <v>0</v>
      </c>
      <c r="R13" s="2"/>
      <c r="S13" s="693"/>
      <c r="T13" s="693"/>
      <c r="U13" s="693"/>
      <c r="V13" s="693"/>
      <c r="W13" s="693"/>
      <c r="X13" s="2"/>
      <c r="Y13" s="2"/>
      <c r="Z13" s="2"/>
      <c r="AA13" s="2"/>
      <c r="AB13" s="2"/>
      <c r="AC13" s="2"/>
      <c r="AD13" s="2"/>
      <c r="AE13" s="2"/>
    </row>
    <row r="14" spans="1:31" s="113" customFormat="1" ht="33" customHeight="1">
      <c r="A14" s="2"/>
      <c r="B14" s="426" t="s">
        <v>130</v>
      </c>
      <c r="C14" s="379">
        <v>458</v>
      </c>
      <c r="D14" s="379">
        <v>475</v>
      </c>
      <c r="E14" s="379">
        <v>481</v>
      </c>
      <c r="F14" s="379">
        <v>499</v>
      </c>
      <c r="G14" s="379">
        <v>503</v>
      </c>
      <c r="H14" s="379">
        <v>458</v>
      </c>
      <c r="I14" s="379">
        <v>475</v>
      </c>
      <c r="J14" s="379">
        <v>481</v>
      </c>
      <c r="K14" s="379">
        <v>499</v>
      </c>
      <c r="L14" s="379">
        <v>503</v>
      </c>
      <c r="M14" s="379">
        <v>0</v>
      </c>
      <c r="N14" s="379">
        <v>0</v>
      </c>
      <c r="O14" s="379">
        <v>0</v>
      </c>
      <c r="P14" s="379">
        <v>0</v>
      </c>
      <c r="Q14" s="379">
        <v>0</v>
      </c>
      <c r="R14" s="2"/>
      <c r="S14" s="693"/>
      <c r="T14" s="693"/>
      <c r="U14" s="693"/>
      <c r="V14" s="693"/>
      <c r="W14" s="693"/>
      <c r="X14" s="2"/>
      <c r="Y14" s="2"/>
      <c r="Z14" s="2"/>
      <c r="AA14" s="2"/>
      <c r="AB14" s="2"/>
      <c r="AC14" s="2"/>
      <c r="AD14" s="2"/>
      <c r="AE14" s="2"/>
    </row>
    <row r="15" spans="1:31" s="113" customFormat="1" ht="33" customHeight="1">
      <c r="A15" s="2"/>
      <c r="B15" s="426" t="s">
        <v>197</v>
      </c>
      <c r="C15" s="379">
        <v>922</v>
      </c>
      <c r="D15" s="379">
        <v>933</v>
      </c>
      <c r="E15" s="379">
        <v>921</v>
      </c>
      <c r="F15" s="379">
        <v>914</v>
      </c>
      <c r="G15" s="379">
        <v>892</v>
      </c>
      <c r="H15" s="379">
        <v>839</v>
      </c>
      <c r="I15" s="379">
        <v>797</v>
      </c>
      <c r="J15" s="379">
        <v>768</v>
      </c>
      <c r="K15" s="379">
        <v>848</v>
      </c>
      <c r="L15" s="379">
        <v>830</v>
      </c>
      <c r="M15" s="379">
        <v>83</v>
      </c>
      <c r="N15" s="379">
        <v>136</v>
      </c>
      <c r="O15" s="379">
        <v>153</v>
      </c>
      <c r="P15" s="379">
        <v>66</v>
      </c>
      <c r="Q15" s="379">
        <v>62</v>
      </c>
      <c r="R15" s="2"/>
      <c r="S15" s="693"/>
      <c r="T15" s="693"/>
      <c r="U15" s="693"/>
      <c r="V15" s="693"/>
      <c r="W15" s="693"/>
      <c r="X15" s="2"/>
      <c r="Y15" s="2"/>
      <c r="Z15" s="2"/>
      <c r="AA15" s="2"/>
      <c r="AB15" s="2"/>
      <c r="AC15" s="2"/>
      <c r="AD15" s="2"/>
      <c r="AE15" s="2"/>
    </row>
    <row r="16" spans="1:31" s="113" customFormat="1" ht="33" customHeight="1">
      <c r="A16" s="2"/>
      <c r="B16" s="426" t="s">
        <v>342</v>
      </c>
      <c r="C16" s="379">
        <v>276</v>
      </c>
      <c r="D16" s="379">
        <v>314</v>
      </c>
      <c r="E16" s="379">
        <v>314</v>
      </c>
      <c r="F16" s="379">
        <v>668</v>
      </c>
      <c r="G16" s="379">
        <v>671</v>
      </c>
      <c r="H16" s="379">
        <v>219</v>
      </c>
      <c r="I16" s="379">
        <v>249</v>
      </c>
      <c r="J16" s="379">
        <v>238</v>
      </c>
      <c r="K16" s="379">
        <v>230</v>
      </c>
      <c r="L16" s="379">
        <v>231</v>
      </c>
      <c r="M16" s="379">
        <v>57</v>
      </c>
      <c r="N16" s="379">
        <v>65</v>
      </c>
      <c r="O16" s="379">
        <v>76</v>
      </c>
      <c r="P16" s="379">
        <v>438</v>
      </c>
      <c r="Q16" s="379">
        <v>440</v>
      </c>
      <c r="R16" s="2"/>
      <c r="S16" s="693"/>
      <c r="T16" s="693"/>
      <c r="U16" s="693"/>
      <c r="V16" s="693"/>
      <c r="W16" s="693"/>
      <c r="X16" s="2"/>
      <c r="Y16" s="2"/>
      <c r="Z16" s="2"/>
      <c r="AA16" s="2"/>
      <c r="AB16" s="2"/>
      <c r="AC16" s="2"/>
      <c r="AD16" s="2"/>
      <c r="AE16" s="2"/>
    </row>
    <row r="17" spans="2:23" s="2" customFormat="1" ht="33" customHeight="1">
      <c r="B17" s="444" t="s">
        <v>131</v>
      </c>
      <c r="C17" s="382">
        <v>4081</v>
      </c>
      <c r="D17" s="382">
        <v>4201</v>
      </c>
      <c r="E17" s="382">
        <v>4168</v>
      </c>
      <c r="F17" s="382">
        <v>4165</v>
      </c>
      <c r="G17" s="382">
        <v>4148</v>
      </c>
      <c r="H17" s="382">
        <v>3418</v>
      </c>
      <c r="I17" s="382">
        <v>3423</v>
      </c>
      <c r="J17" s="382">
        <v>3364</v>
      </c>
      <c r="K17" s="382">
        <v>3321</v>
      </c>
      <c r="L17" s="382">
        <v>3305</v>
      </c>
      <c r="M17" s="382">
        <v>663</v>
      </c>
      <c r="N17" s="382">
        <v>778</v>
      </c>
      <c r="O17" s="382">
        <v>804</v>
      </c>
      <c r="P17" s="382">
        <v>844</v>
      </c>
      <c r="Q17" s="382">
        <v>843</v>
      </c>
      <c r="S17" s="693"/>
      <c r="T17" s="693"/>
      <c r="U17" s="693"/>
      <c r="V17" s="693"/>
      <c r="W17" s="693"/>
    </row>
    <row r="18" spans="2:23" ht="33" customHeight="1">
      <c r="B18" s="449"/>
      <c r="C18" s="450"/>
      <c r="D18" s="450"/>
      <c r="E18" s="451"/>
      <c r="F18" s="451"/>
      <c r="G18" s="452"/>
      <c r="H18" s="452"/>
      <c r="I18" s="452"/>
      <c r="J18" s="452"/>
      <c r="K18" s="334"/>
      <c r="L18" s="331"/>
      <c r="M18" s="331"/>
      <c r="N18" s="331"/>
    </row>
    <row r="19" spans="2:23" ht="33" customHeight="1">
      <c r="B19" s="691" t="s">
        <v>411</v>
      </c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</row>
    <row r="20" spans="2:23" ht="33" customHeight="1">
      <c r="B20" s="418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  <c r="N20" s="331"/>
    </row>
    <row r="21" spans="2:23" ht="33" customHeight="1">
      <c r="B21" s="219"/>
      <c r="C21" s="175" t="s">
        <v>43</v>
      </c>
      <c r="D21" s="218"/>
      <c r="E21" s="227"/>
      <c r="F21" s="227"/>
      <c r="G21" s="227"/>
      <c r="H21" s="227"/>
    </row>
    <row r="22" spans="2:23" ht="33" customHeight="1">
      <c r="B22" s="219"/>
      <c r="C22" s="175"/>
      <c r="D22" s="218"/>
      <c r="E22" s="227"/>
      <c r="F22" s="227"/>
      <c r="G22" s="227"/>
      <c r="H22" s="227"/>
    </row>
    <row r="23" spans="2:23" ht="33" customHeight="1">
      <c r="B23" s="219" t="str">
        <f>+B12</f>
        <v>Centros de salud</v>
      </c>
      <c r="C23" s="249">
        <f>+G12</f>
        <v>1550</v>
      </c>
      <c r="D23" s="218"/>
      <c r="E23" s="227"/>
      <c r="F23" s="227"/>
      <c r="G23" s="227"/>
      <c r="H23" s="227"/>
    </row>
    <row r="24" spans="2:23" ht="33" customHeight="1">
      <c r="B24" s="219" t="str">
        <f>+B15</f>
        <v>Dispensarios médicos (Policlinico)</v>
      </c>
      <c r="C24" s="250">
        <f>+G15</f>
        <v>892</v>
      </c>
      <c r="D24" s="218"/>
      <c r="E24" s="227"/>
      <c r="F24" s="227"/>
      <c r="G24" s="227"/>
      <c r="H24" s="227"/>
    </row>
    <row r="25" spans="2:23" ht="33" customHeight="1">
      <c r="B25" s="219" t="str">
        <f>+B16</f>
        <v>Otros  3/</v>
      </c>
      <c r="C25" s="250">
        <f>+G16</f>
        <v>671</v>
      </c>
      <c r="D25" s="218"/>
      <c r="E25" s="227"/>
      <c r="F25" s="227"/>
      <c r="G25" s="227"/>
      <c r="H25" s="227"/>
    </row>
    <row r="26" spans="2:23" ht="33" customHeight="1">
      <c r="B26" s="251" t="str">
        <f>+B14</f>
        <v>Puestos de salud</v>
      </c>
      <c r="C26" s="250">
        <f>+G14</f>
        <v>503</v>
      </c>
      <c r="D26" s="218"/>
      <c r="E26" s="227"/>
      <c r="F26" s="227"/>
      <c r="G26" s="227"/>
      <c r="H26" s="227"/>
    </row>
    <row r="27" spans="2:23" ht="33" customHeight="1">
      <c r="B27" s="175" t="str">
        <f>+B9</f>
        <v>Hospitales Básicos</v>
      </c>
      <c r="C27" s="250">
        <f>+G9</f>
        <v>262</v>
      </c>
      <c r="D27" s="175"/>
      <c r="E27" s="227"/>
      <c r="F27" s="227"/>
      <c r="G27" s="243"/>
      <c r="H27" s="243"/>
      <c r="I27" s="76"/>
      <c r="J27" s="76"/>
    </row>
    <row r="28" spans="2:23" ht="33" customHeight="1">
      <c r="B28" s="251" t="str">
        <f>+B11</f>
        <v>Clínica particulares 2/</v>
      </c>
      <c r="C28" s="250">
        <f>+G11</f>
        <v>113</v>
      </c>
      <c r="D28" s="175"/>
      <c r="E28" s="227"/>
      <c r="F28" s="227"/>
      <c r="G28" s="243"/>
      <c r="H28" s="243"/>
      <c r="I28" s="76"/>
      <c r="J28" s="76"/>
    </row>
    <row r="29" spans="2:23" ht="33" customHeight="1">
      <c r="B29" s="251" t="str">
        <f>+B8</f>
        <v xml:space="preserve">Hospitales generales </v>
      </c>
      <c r="C29" s="250">
        <f>+G8</f>
        <v>93</v>
      </c>
      <c r="D29" s="175"/>
      <c r="H29" s="243"/>
      <c r="I29" s="76"/>
      <c r="J29" s="76"/>
    </row>
    <row r="30" spans="2:23" ht="33" customHeight="1">
      <c r="B30" s="251" t="str">
        <f>+B10</f>
        <v>Hospitales especializados 1/</v>
      </c>
      <c r="C30" s="250">
        <f>+G10</f>
        <v>52</v>
      </c>
      <c r="D30" s="175"/>
      <c r="H30" s="243"/>
      <c r="I30" s="76"/>
      <c r="J30" s="76"/>
    </row>
    <row r="31" spans="2:23" ht="33" customHeight="1">
      <c r="B31" s="251" t="str">
        <f>+B13</f>
        <v>Subcentros de salud</v>
      </c>
      <c r="C31" s="250">
        <f>+G13</f>
        <v>12</v>
      </c>
      <c r="D31" s="175"/>
      <c r="H31" s="243"/>
      <c r="I31" s="76"/>
      <c r="J31" s="76"/>
    </row>
    <row r="32" spans="2:23" ht="33" customHeight="1">
      <c r="B32" s="251"/>
      <c r="C32" s="252">
        <f>+SUM(C23:C31)</f>
        <v>4148</v>
      </c>
      <c r="D32" s="175"/>
      <c r="H32" s="227"/>
    </row>
    <row r="33" spans="2:10" ht="33" customHeight="1">
      <c r="B33" s="246"/>
      <c r="C33" s="245"/>
      <c r="D33" s="227"/>
      <c r="H33" s="227"/>
    </row>
    <row r="34" spans="2:10" ht="33" customHeight="1">
      <c r="B34" s="246"/>
      <c r="C34" s="245"/>
      <c r="D34" s="227"/>
      <c r="H34" s="227"/>
    </row>
    <row r="35" spans="2:10" ht="33" customHeight="1">
      <c r="B35" s="244"/>
      <c r="C35" s="247"/>
      <c r="D35" s="227"/>
      <c r="H35" s="227"/>
    </row>
    <row r="36" spans="2:10" ht="33" customHeight="1">
      <c r="B36" s="227"/>
      <c r="C36" s="227"/>
      <c r="D36" s="227"/>
      <c r="H36" s="227"/>
    </row>
    <row r="37" spans="2:10" ht="33" customHeight="1">
      <c r="B37" s="227"/>
      <c r="C37" s="227"/>
      <c r="D37" s="227"/>
      <c r="H37" s="227"/>
    </row>
    <row r="38" spans="2:10" ht="33" customHeight="1">
      <c r="B38" s="227"/>
      <c r="C38" s="227"/>
      <c r="D38" s="227"/>
      <c r="H38" s="227"/>
    </row>
    <row r="39" spans="2:10" ht="33" customHeight="1">
      <c r="B39" s="227"/>
      <c r="C39" s="227"/>
      <c r="D39" s="227"/>
      <c r="H39" s="227"/>
    </row>
    <row r="40" spans="2:10" ht="33" customHeight="1">
      <c r="B40" s="227"/>
      <c r="C40" s="227"/>
      <c r="D40" s="227"/>
      <c r="H40" s="227"/>
    </row>
    <row r="41" spans="2:10" ht="33" customHeight="1">
      <c r="B41" s="227"/>
      <c r="C41" s="248"/>
      <c r="D41" s="227"/>
      <c r="H41" s="227"/>
    </row>
    <row r="42" spans="2:10" ht="33" customHeight="1"/>
    <row r="44" spans="2:10">
      <c r="B44" s="571" t="s">
        <v>469</v>
      </c>
      <c r="C44" s="227"/>
      <c r="D44" s="227"/>
      <c r="E44" s="227"/>
      <c r="F44" s="227"/>
      <c r="G44" s="227"/>
      <c r="H44" s="227"/>
      <c r="I44" s="227"/>
      <c r="J44" s="227"/>
    </row>
    <row r="45" spans="2:10">
      <c r="B45" s="571" t="s">
        <v>470</v>
      </c>
      <c r="C45" s="227"/>
      <c r="D45" s="227"/>
      <c r="E45" s="227"/>
      <c r="F45" s="227"/>
      <c r="G45" s="227"/>
      <c r="H45" s="227"/>
      <c r="I45" s="227"/>
      <c r="J45" s="227"/>
    </row>
    <row r="46" spans="2:10">
      <c r="B46" s="571" t="s">
        <v>471</v>
      </c>
      <c r="C46" s="227"/>
      <c r="D46" s="227"/>
      <c r="E46" s="227"/>
      <c r="F46" s="227"/>
      <c r="G46" s="227"/>
      <c r="H46" s="227"/>
      <c r="I46" s="227"/>
      <c r="J46" s="227"/>
    </row>
    <row r="47" spans="2:10">
      <c r="B47" s="784" t="s">
        <v>472</v>
      </c>
      <c r="C47" s="227"/>
      <c r="D47" s="227"/>
      <c r="E47" s="227"/>
      <c r="F47" s="227"/>
      <c r="G47" s="227"/>
      <c r="H47" s="227"/>
      <c r="I47" s="227"/>
      <c r="J47" s="227"/>
    </row>
    <row r="48" spans="2:10">
      <c r="B48" s="571" t="s">
        <v>369</v>
      </c>
      <c r="C48" s="227"/>
      <c r="D48" s="227"/>
      <c r="E48" s="227"/>
      <c r="F48" s="227"/>
      <c r="G48" s="227"/>
      <c r="H48" s="227"/>
      <c r="I48" s="227"/>
      <c r="J48" s="227"/>
    </row>
    <row r="49" spans="2:10">
      <c r="B49" s="80"/>
      <c r="C49" s="227"/>
      <c r="D49" s="227"/>
      <c r="E49" s="227"/>
      <c r="F49" s="227"/>
      <c r="G49" s="227"/>
      <c r="H49" s="227"/>
      <c r="I49" s="227"/>
      <c r="J49" s="227"/>
    </row>
    <row r="50" spans="2:10">
      <c r="B50" s="228"/>
      <c r="C50" s="227"/>
      <c r="D50" s="227"/>
      <c r="E50" s="227"/>
      <c r="F50" s="227"/>
      <c r="G50" s="227"/>
      <c r="H50" s="227"/>
      <c r="I50" s="227"/>
      <c r="J50" s="227"/>
    </row>
    <row r="51" spans="2:10">
      <c r="B51" s="227"/>
      <c r="C51" s="227"/>
      <c r="D51" s="227"/>
      <c r="E51" s="227"/>
      <c r="F51" s="227"/>
      <c r="G51" s="227"/>
      <c r="H51" s="227"/>
      <c r="I51" s="227"/>
      <c r="J51" s="227"/>
    </row>
    <row r="52" spans="2:10">
      <c r="B52" s="227"/>
      <c r="C52" s="227"/>
      <c r="D52" s="227"/>
      <c r="E52" s="227"/>
      <c r="F52" s="227"/>
      <c r="G52" s="227"/>
      <c r="H52" s="227"/>
      <c r="I52" s="227"/>
      <c r="J52" s="227"/>
    </row>
    <row r="53" spans="2:10">
      <c r="B53" s="227"/>
      <c r="C53" s="227"/>
      <c r="D53" s="227"/>
      <c r="E53" s="227"/>
      <c r="F53" s="227"/>
      <c r="G53" s="227"/>
      <c r="H53" s="227"/>
      <c r="I53" s="227"/>
      <c r="J53" s="227"/>
    </row>
  </sheetData>
  <mergeCells count="6">
    <mergeCell ref="B6:B7"/>
    <mergeCell ref="C6:G6"/>
    <mergeCell ref="H6:L6"/>
    <mergeCell ref="M6:Q6"/>
    <mergeCell ref="B3:Q3"/>
    <mergeCell ref="B4:Q4"/>
  </mergeCells>
  <hyperlinks>
    <hyperlink ref="B2" location="Indice!A1" display="Índice"/>
    <hyperlink ref="Q2" location="'4.2 Establecimientos_niveles'!A1" display="Siguiente"/>
    <hyperlink ref="P2" location="'3.3 Defunciones causa'!A1" display="Anterior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zoomScale="70" zoomScaleNormal="70" workbookViewId="0">
      <selection activeCell="B2" sqref="B2"/>
    </sheetView>
  </sheetViews>
  <sheetFormatPr baseColWidth="10" defaultRowHeight="17.25"/>
  <cols>
    <col min="1" max="1" width="5" style="14" customWidth="1"/>
    <col min="2" max="2" width="41" style="14" customWidth="1"/>
    <col min="3" max="5" width="36.7109375" style="14" customWidth="1"/>
    <col min="6" max="17" width="15.7109375" style="14" customWidth="1"/>
    <col min="18" max="16384" width="11.42578125" style="14"/>
  </cols>
  <sheetData>
    <row r="1" spans="1:7" ht="78" customHeight="1">
      <c r="A1" s="5"/>
      <c r="B1" s="7"/>
      <c r="C1" s="8"/>
      <c r="D1" s="8"/>
      <c r="E1" s="8"/>
      <c r="F1" s="5"/>
      <c r="G1" s="5"/>
    </row>
    <row r="2" spans="1:7" ht="33" customHeight="1">
      <c r="A2" s="5"/>
      <c r="B2" s="657" t="s">
        <v>122</v>
      </c>
      <c r="C2" s="332"/>
      <c r="D2" s="332"/>
      <c r="E2" s="550" t="s">
        <v>366</v>
      </c>
      <c r="F2" s="569" t="s">
        <v>367</v>
      </c>
    </row>
    <row r="3" spans="1:7" s="17" customFormat="1" ht="33" customHeight="1">
      <c r="A3" s="3"/>
      <c r="B3" s="738" t="s">
        <v>272</v>
      </c>
      <c r="C3" s="707"/>
      <c r="D3" s="707"/>
      <c r="E3" s="707"/>
      <c r="F3" s="342"/>
      <c r="G3" s="3"/>
    </row>
    <row r="4" spans="1:7" s="17" customFormat="1" ht="33" customHeight="1">
      <c r="A4" s="3"/>
      <c r="B4" s="755" t="s">
        <v>422</v>
      </c>
      <c r="C4" s="710"/>
      <c r="D4" s="710"/>
      <c r="E4" s="710"/>
      <c r="F4" s="343"/>
      <c r="G4" s="3"/>
    </row>
    <row r="5" spans="1:7" ht="33" customHeight="1">
      <c r="A5" s="5"/>
      <c r="B5" s="341"/>
      <c r="C5" s="341"/>
      <c r="D5" s="341"/>
      <c r="E5" s="341"/>
      <c r="F5" s="331"/>
      <c r="G5" s="5"/>
    </row>
    <row r="6" spans="1:7" ht="33" customHeight="1">
      <c r="A6" s="5"/>
      <c r="B6" s="325" t="s">
        <v>421</v>
      </c>
      <c r="C6" s="325" t="s">
        <v>125</v>
      </c>
      <c r="D6" s="325" t="s">
        <v>124</v>
      </c>
      <c r="E6" s="344" t="s">
        <v>5</v>
      </c>
      <c r="F6" s="331"/>
      <c r="G6" s="5"/>
    </row>
    <row r="7" spans="1:7" s="4" customFormat="1" ht="33" customHeight="1">
      <c r="A7" s="2"/>
      <c r="B7" s="328" t="s">
        <v>418</v>
      </c>
      <c r="C7" s="345">
        <v>2777</v>
      </c>
      <c r="D7" s="345">
        <v>437</v>
      </c>
      <c r="E7" s="346">
        <f>C7+D7</f>
        <v>3214</v>
      </c>
      <c r="F7" s="347"/>
      <c r="G7" s="2"/>
    </row>
    <row r="8" spans="1:7" s="4" customFormat="1" ht="33" customHeight="1">
      <c r="A8" s="2"/>
      <c r="B8" s="335" t="s">
        <v>419</v>
      </c>
      <c r="C8" s="345">
        <v>188</v>
      </c>
      <c r="D8" s="345">
        <v>1025</v>
      </c>
      <c r="E8" s="346">
        <f t="shared" ref="E8:E9" si="0">C8+D8</f>
        <v>1213</v>
      </c>
      <c r="F8" s="347"/>
      <c r="G8" s="2"/>
    </row>
    <row r="9" spans="1:7" s="4" customFormat="1" ht="33" customHeight="1">
      <c r="A9" s="2"/>
      <c r="B9" s="335" t="s">
        <v>420</v>
      </c>
      <c r="C9" s="345">
        <v>44</v>
      </c>
      <c r="D9" s="345">
        <v>297</v>
      </c>
      <c r="E9" s="346">
        <f t="shared" si="0"/>
        <v>341</v>
      </c>
      <c r="F9" s="347"/>
      <c r="G9" s="2"/>
    </row>
    <row r="10" spans="1:7" ht="33" customHeight="1">
      <c r="A10" s="5"/>
      <c r="B10" s="696"/>
      <c r="C10" s="697"/>
      <c r="D10" s="698"/>
      <c r="F10" s="699"/>
      <c r="G10" s="699"/>
    </row>
    <row r="11" spans="1:7" ht="32.1" customHeight="1">
      <c r="A11" s="5"/>
      <c r="B11" s="756" t="s">
        <v>423</v>
      </c>
      <c r="C11" s="708"/>
      <c r="D11" s="708"/>
      <c r="E11" s="708"/>
      <c r="F11" s="699"/>
      <c r="G11" s="699"/>
    </row>
    <row r="12" spans="1:7" ht="32.1" customHeight="1">
      <c r="A12" s="5"/>
      <c r="B12" s="349"/>
      <c r="C12" s="349"/>
      <c r="D12" s="349"/>
      <c r="E12" s="349"/>
      <c r="F12" s="331"/>
      <c r="G12" s="701"/>
    </row>
    <row r="13" spans="1:7" ht="32.1" customHeight="1">
      <c r="A13" s="5"/>
      <c r="B13" s="634"/>
      <c r="C13" s="634"/>
      <c r="D13" s="634"/>
      <c r="E13" s="15"/>
      <c r="F13" s="5"/>
      <c r="G13" s="5"/>
    </row>
    <row r="14" spans="1:7" ht="32.1" customHeight="1">
      <c r="A14" s="5"/>
      <c r="B14" s="316"/>
      <c r="C14" s="695"/>
      <c r="D14" s="695"/>
      <c r="E14" s="8"/>
      <c r="F14" s="5"/>
      <c r="G14" s="5"/>
    </row>
    <row r="15" spans="1:7" ht="32.1" customHeight="1">
      <c r="A15" s="5"/>
      <c r="C15" s="219" t="str">
        <f>C6</f>
        <v>Privado</v>
      </c>
      <c r="D15" s="700">
        <f>C7</f>
        <v>2777</v>
      </c>
      <c r="E15" s="8"/>
      <c r="F15" s="5"/>
      <c r="G15" s="5"/>
    </row>
    <row r="16" spans="1:7" ht="32.1" customHeight="1">
      <c r="A16" s="5"/>
      <c r="C16" s="219" t="str">
        <f>D6</f>
        <v>Público</v>
      </c>
      <c r="D16" s="700">
        <f>D7</f>
        <v>437</v>
      </c>
      <c r="E16" s="8"/>
      <c r="F16" s="5"/>
      <c r="G16" s="5"/>
    </row>
    <row r="17" spans="1:7" ht="32.1" customHeight="1">
      <c r="A17" s="5"/>
      <c r="B17" s="316"/>
      <c r="C17" s="695"/>
      <c r="D17" s="695"/>
      <c r="E17" s="8"/>
      <c r="F17" s="5"/>
      <c r="G17" s="5"/>
    </row>
    <row r="18" spans="1:7" ht="32.1" customHeight="1">
      <c r="A18" s="5"/>
      <c r="B18" s="633"/>
      <c r="C18" s="178"/>
      <c r="D18" s="178"/>
      <c r="E18" s="8"/>
      <c r="F18" s="5"/>
      <c r="G18" s="5"/>
    </row>
    <row r="19" spans="1:7" ht="32.1" customHeight="1">
      <c r="A19" s="5"/>
      <c r="B19" s="633"/>
      <c r="C19" s="178"/>
      <c r="D19" s="178"/>
      <c r="E19" s="8"/>
      <c r="F19" s="5"/>
      <c r="G19" s="5"/>
    </row>
    <row r="20" spans="1:7" ht="32.1" customHeight="1">
      <c r="A20" s="5"/>
      <c r="B20" s="633"/>
      <c r="C20" s="178"/>
      <c r="D20" s="178"/>
      <c r="E20" s="8"/>
      <c r="F20" s="5"/>
      <c r="G20" s="5"/>
    </row>
    <row r="21" spans="1:7" ht="20.25" customHeight="1">
      <c r="A21" s="5"/>
      <c r="B21" s="777" t="s">
        <v>434</v>
      </c>
      <c r="C21" s="178"/>
      <c r="D21" s="178"/>
      <c r="E21" s="8"/>
      <c r="F21" s="5"/>
      <c r="G21" s="5"/>
    </row>
    <row r="22" spans="1:7" ht="15" customHeight="1">
      <c r="A22" s="5"/>
      <c r="B22" s="778" t="s">
        <v>377</v>
      </c>
      <c r="C22" s="8"/>
      <c r="D22" s="8"/>
      <c r="E22" s="8"/>
      <c r="F22" s="5"/>
      <c r="G22" s="5"/>
    </row>
    <row r="23" spans="1:7" ht="32.1" customHeight="1">
      <c r="A23" s="5"/>
      <c r="B23" s="276"/>
      <c r="C23" s="8"/>
      <c r="D23" s="8"/>
      <c r="E23" s="8"/>
      <c r="F23" s="5"/>
      <c r="G23" s="5"/>
    </row>
    <row r="24" spans="1:7" ht="32.1" customHeight="1">
      <c r="B24" s="756" t="s">
        <v>424</v>
      </c>
      <c r="C24" s="708"/>
      <c r="D24" s="708"/>
      <c r="E24" s="708"/>
    </row>
    <row r="25" spans="1:7" ht="32.1" customHeight="1">
      <c r="B25" s="349"/>
      <c r="C25" s="349"/>
      <c r="D25" s="349"/>
      <c r="E25" s="349"/>
    </row>
    <row r="26" spans="1:7" ht="32.1" customHeight="1">
      <c r="B26" s="634"/>
      <c r="C26" s="634"/>
      <c r="D26" s="634"/>
      <c r="E26" s="15"/>
    </row>
    <row r="27" spans="1:7" ht="32.1" customHeight="1">
      <c r="B27" s="316"/>
      <c r="C27" s="695"/>
      <c r="D27" s="695"/>
      <c r="E27" s="8"/>
    </row>
    <row r="28" spans="1:7" ht="32.1" customHeight="1">
      <c r="C28" s="219" t="str">
        <f>+C6</f>
        <v>Privado</v>
      </c>
      <c r="D28" s="700">
        <f>C8</f>
        <v>188</v>
      </c>
      <c r="E28" s="8"/>
    </row>
    <row r="29" spans="1:7" ht="32.1" customHeight="1">
      <c r="C29" s="219" t="str">
        <f>+D6</f>
        <v>Público</v>
      </c>
      <c r="D29" s="700">
        <f>D8</f>
        <v>1025</v>
      </c>
      <c r="E29" s="8"/>
    </row>
    <row r="30" spans="1:7" ht="32.1" customHeight="1">
      <c r="B30" s="316"/>
      <c r="C30" s="695"/>
      <c r="D30" s="695"/>
      <c r="E30" s="8"/>
    </row>
    <row r="31" spans="1:7" ht="32.1" customHeight="1">
      <c r="B31" s="633"/>
      <c r="C31" s="178"/>
      <c r="D31" s="178"/>
      <c r="E31" s="8"/>
    </row>
    <row r="32" spans="1:7" ht="32.1" customHeight="1">
      <c r="B32" s="633"/>
      <c r="C32" s="178"/>
      <c r="D32" s="178"/>
      <c r="E32" s="8"/>
    </row>
    <row r="33" spans="2:5" ht="32.1" customHeight="1">
      <c r="B33" s="633"/>
      <c r="C33" s="178"/>
      <c r="D33" s="178"/>
      <c r="E33" s="8"/>
    </row>
    <row r="34" spans="2:5" ht="19.5" customHeight="1">
      <c r="B34" s="777" t="s">
        <v>434</v>
      </c>
      <c r="C34" s="178"/>
      <c r="D34" s="178"/>
      <c r="E34" s="8"/>
    </row>
    <row r="35" spans="2:5" ht="19.5" customHeight="1">
      <c r="B35" s="778" t="s">
        <v>377</v>
      </c>
    </row>
    <row r="36" spans="2:5" ht="32.1" customHeight="1">
      <c r="B36" s="276"/>
    </row>
    <row r="37" spans="2:5" ht="32.1" customHeight="1">
      <c r="B37" s="756" t="s">
        <v>425</v>
      </c>
      <c r="C37" s="708"/>
      <c r="D37" s="708"/>
      <c r="E37" s="708"/>
    </row>
    <row r="38" spans="2:5" ht="32.1" customHeight="1">
      <c r="B38" s="349"/>
      <c r="C38" s="349"/>
      <c r="D38" s="349"/>
      <c r="E38" s="349"/>
    </row>
    <row r="39" spans="2:5">
      <c r="B39" s="634"/>
      <c r="C39" s="634"/>
      <c r="D39" s="634"/>
      <c r="E39" s="15"/>
    </row>
    <row r="40" spans="2:5">
      <c r="B40" s="316"/>
      <c r="C40" s="695"/>
      <c r="D40" s="695"/>
      <c r="E40" s="8"/>
    </row>
    <row r="41" spans="2:5">
      <c r="C41" s="219" t="str">
        <f>C28</f>
        <v>Privado</v>
      </c>
      <c r="D41" s="700">
        <f>+C9</f>
        <v>44</v>
      </c>
      <c r="E41" s="8"/>
    </row>
    <row r="42" spans="2:5">
      <c r="C42" s="219" t="str">
        <f>C29</f>
        <v>Público</v>
      </c>
      <c r="D42" s="700">
        <f>+D9</f>
        <v>297</v>
      </c>
      <c r="E42" s="8"/>
    </row>
    <row r="53" spans="2:2">
      <c r="B53" s="777" t="s">
        <v>434</v>
      </c>
    </row>
    <row r="54" spans="2:2">
      <c r="B54" s="778" t="s">
        <v>377</v>
      </c>
    </row>
  </sheetData>
  <mergeCells count="5">
    <mergeCell ref="B3:E3"/>
    <mergeCell ref="B4:E4"/>
    <mergeCell ref="B11:E11"/>
    <mergeCell ref="B24:E24"/>
    <mergeCell ref="B37:E37"/>
  </mergeCells>
  <hyperlinks>
    <hyperlink ref="B2" location="Indice!A1" display="Índice"/>
    <hyperlink ref="F2" location="'4.3 Tasa Médicos'!A1" display="Siguiente"/>
    <hyperlink ref="E2" location="'4.1 Establecimientos por sector'!A1" display="Anterior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zoomScale="70" zoomScaleNormal="70" workbookViewId="0">
      <selection activeCell="B2" sqref="B2"/>
    </sheetView>
  </sheetViews>
  <sheetFormatPr baseColWidth="10" defaultRowHeight="17.25"/>
  <cols>
    <col min="1" max="1" width="5" style="5" customWidth="1"/>
    <col min="2" max="2" width="26.42578125" style="5" customWidth="1"/>
    <col min="3" max="10" width="19.85546875" style="5" customWidth="1"/>
    <col min="11" max="16384" width="11.42578125" style="5"/>
  </cols>
  <sheetData>
    <row r="1" spans="2:11" ht="78" customHeight="1"/>
    <row r="2" spans="2:11" ht="33" customHeight="1">
      <c r="B2" s="551" t="s">
        <v>122</v>
      </c>
      <c r="C2" s="331"/>
      <c r="D2" s="331"/>
      <c r="E2" s="331"/>
      <c r="F2" s="331"/>
      <c r="G2" s="331"/>
      <c r="H2" s="331"/>
      <c r="I2" s="550" t="s">
        <v>366</v>
      </c>
      <c r="J2" s="550" t="s">
        <v>367</v>
      </c>
    </row>
    <row r="3" spans="2:11" ht="33" customHeight="1">
      <c r="B3" s="738" t="s">
        <v>277</v>
      </c>
      <c r="C3" s="707"/>
      <c r="D3" s="707"/>
      <c r="E3" s="707"/>
      <c r="F3" s="707"/>
      <c r="G3" s="707"/>
      <c r="H3" s="707"/>
      <c r="I3" s="707"/>
      <c r="J3" s="707"/>
    </row>
    <row r="4" spans="2:11" ht="33" customHeight="1">
      <c r="B4" s="760" t="s">
        <v>407</v>
      </c>
      <c r="C4" s="760"/>
      <c r="D4" s="760"/>
      <c r="E4" s="760"/>
      <c r="F4" s="760"/>
      <c r="G4" s="760"/>
      <c r="H4" s="760"/>
      <c r="I4" s="760"/>
      <c r="J4" s="760"/>
    </row>
    <row r="5" spans="2:11" ht="33" customHeight="1">
      <c r="B5" s="331"/>
      <c r="C5" s="331"/>
      <c r="D5" s="331"/>
      <c r="E5" s="453"/>
      <c r="F5" s="331"/>
      <c r="G5" s="331"/>
      <c r="H5" s="331"/>
      <c r="I5" s="331"/>
      <c r="J5" s="331"/>
    </row>
    <row r="6" spans="2:11" ht="33" customHeight="1">
      <c r="B6" s="477" t="s">
        <v>194</v>
      </c>
      <c r="C6" s="477" t="s">
        <v>57</v>
      </c>
      <c r="D6" s="477" t="s">
        <v>58</v>
      </c>
      <c r="E6" s="477" t="s">
        <v>59</v>
      </c>
      <c r="F6" s="477" t="s">
        <v>247</v>
      </c>
      <c r="G6" s="477" t="s">
        <v>248</v>
      </c>
      <c r="H6" s="477" t="s">
        <v>143</v>
      </c>
      <c r="I6" s="477" t="s">
        <v>144</v>
      </c>
      <c r="J6" s="477" t="s">
        <v>145</v>
      </c>
    </row>
    <row r="7" spans="2:11" s="2" customFormat="1" ht="33" customHeight="1">
      <c r="B7" s="478">
        <v>2007</v>
      </c>
      <c r="C7" s="479">
        <v>7118.3199999999979</v>
      </c>
      <c r="D7" s="479">
        <v>6236.350000000004</v>
      </c>
      <c r="E7" s="479">
        <v>636.29</v>
      </c>
      <c r="F7" s="479">
        <v>16.21</v>
      </c>
      <c r="G7" s="479"/>
      <c r="H7" s="480">
        <v>14007</v>
      </c>
      <c r="I7" s="480">
        <v>14214982</v>
      </c>
      <c r="J7" s="481">
        <v>9.85</v>
      </c>
      <c r="K7" s="118"/>
    </row>
    <row r="8" spans="2:11" s="2" customFormat="1" ht="33" customHeight="1">
      <c r="B8" s="478">
        <v>2008</v>
      </c>
      <c r="C8" s="479">
        <v>8278.1</v>
      </c>
      <c r="D8" s="479">
        <v>6944.5</v>
      </c>
      <c r="E8" s="479">
        <v>731.95</v>
      </c>
      <c r="F8" s="479">
        <v>12.7</v>
      </c>
      <c r="G8" s="479">
        <v>1</v>
      </c>
      <c r="H8" s="480">
        <v>15968.250000000002</v>
      </c>
      <c r="I8" s="480">
        <v>14472881</v>
      </c>
      <c r="J8" s="481">
        <v>11.033221374514172</v>
      </c>
      <c r="K8" s="118"/>
    </row>
    <row r="9" spans="2:11" s="2" customFormat="1" ht="33" customHeight="1">
      <c r="B9" s="478">
        <v>2009</v>
      </c>
      <c r="C9" s="479">
        <v>8863.4500000000007</v>
      </c>
      <c r="D9" s="479">
        <v>8194.9</v>
      </c>
      <c r="E9" s="479">
        <v>934.5</v>
      </c>
      <c r="F9" s="479">
        <v>30.5</v>
      </c>
      <c r="G9" s="479">
        <v>1</v>
      </c>
      <c r="H9" s="480">
        <v>18024.349999999999</v>
      </c>
      <c r="I9" s="480">
        <v>14738472</v>
      </c>
      <c r="J9" s="481">
        <v>12.22945635069904</v>
      </c>
      <c r="K9" s="118"/>
    </row>
    <row r="10" spans="2:11" s="2" customFormat="1" ht="33" customHeight="1">
      <c r="B10" s="478">
        <v>2011</v>
      </c>
      <c r="C10" s="479">
        <v>10110.15</v>
      </c>
      <c r="D10" s="479">
        <v>9899.9</v>
      </c>
      <c r="E10" s="479">
        <v>1119</v>
      </c>
      <c r="F10" s="479">
        <v>44</v>
      </c>
      <c r="G10" s="479">
        <v>1</v>
      </c>
      <c r="H10" s="480">
        <v>21174.05</v>
      </c>
      <c r="I10" s="480">
        <v>15266431</v>
      </c>
      <c r="J10" s="481">
        <v>13.86967916731815</v>
      </c>
      <c r="K10" s="118"/>
    </row>
    <row r="11" spans="2:11" s="2" customFormat="1" ht="33" customHeight="1">
      <c r="B11" s="478">
        <v>2012</v>
      </c>
      <c r="C11" s="479">
        <v>11928.05</v>
      </c>
      <c r="D11" s="479">
        <v>10972.000000000002</v>
      </c>
      <c r="E11" s="479">
        <v>1329.9</v>
      </c>
      <c r="F11" s="479">
        <v>71</v>
      </c>
      <c r="G11" s="479">
        <v>1</v>
      </c>
      <c r="H11" s="480">
        <v>24301.950000000004</v>
      </c>
      <c r="I11" s="480">
        <v>15520973</v>
      </c>
      <c r="J11" s="481">
        <v>15.657491318360004</v>
      </c>
      <c r="K11" s="310"/>
    </row>
    <row r="12" spans="2:11" s="2" customFormat="1" ht="33" customHeight="1">
      <c r="B12" s="482">
        <v>2013</v>
      </c>
      <c r="C12" s="479">
        <v>13092.350000000006</v>
      </c>
      <c r="D12" s="479">
        <v>11391.349999999995</v>
      </c>
      <c r="E12" s="479">
        <v>1421.8999999999999</v>
      </c>
      <c r="F12" s="479">
        <v>94.200000000000017</v>
      </c>
      <c r="G12" s="479"/>
      <c r="H12" s="483">
        <v>26000</v>
      </c>
      <c r="I12" s="483">
        <v>15774749</v>
      </c>
      <c r="J12" s="484">
        <v>16.48</v>
      </c>
      <c r="K12" s="118"/>
    </row>
    <row r="13" spans="2:11" s="2" customFormat="1" ht="33" customHeight="1">
      <c r="B13" s="482">
        <v>2014</v>
      </c>
      <c r="C13" s="479">
        <v>13263.05000000001</v>
      </c>
      <c r="D13" s="479">
        <v>11850.550000000005</v>
      </c>
      <c r="E13" s="479">
        <v>1786.2999999999997</v>
      </c>
      <c r="F13" s="479">
        <v>96.750000000000014</v>
      </c>
      <c r="G13" s="479">
        <v>10.200000000000001</v>
      </c>
      <c r="H13" s="483">
        <v>27006.85</v>
      </c>
      <c r="I13" s="483">
        <v>16027466</v>
      </c>
      <c r="J13" s="484">
        <v>16.850355508475264</v>
      </c>
      <c r="K13" s="118"/>
    </row>
    <row r="14" spans="2:11" s="2" customFormat="1" ht="33" customHeight="1">
      <c r="B14" s="482">
        <v>2015</v>
      </c>
      <c r="C14" s="479">
        <v>14869</v>
      </c>
      <c r="D14" s="479">
        <v>12562</v>
      </c>
      <c r="E14" s="479">
        <v>1841</v>
      </c>
      <c r="F14" s="479">
        <v>83</v>
      </c>
      <c r="G14" s="479">
        <v>19</v>
      </c>
      <c r="H14" s="483">
        <v>29374</v>
      </c>
      <c r="I14" s="483">
        <v>16278844</v>
      </c>
      <c r="J14" s="484">
        <v>18.044278819798262</v>
      </c>
      <c r="K14" s="118"/>
    </row>
    <row r="15" spans="2:11" s="2" customFormat="1" ht="33" customHeight="1">
      <c r="B15" s="482">
        <v>2016</v>
      </c>
      <c r="C15" s="479">
        <v>17085.35000000002</v>
      </c>
      <c r="D15" s="479">
        <v>14698.200000000013</v>
      </c>
      <c r="E15" s="479">
        <v>2042.9999999999986</v>
      </c>
      <c r="F15" s="479">
        <v>84.25</v>
      </c>
      <c r="G15" s="479">
        <v>14</v>
      </c>
      <c r="H15" s="483">
        <v>33924.799999999996</v>
      </c>
      <c r="I15" s="483">
        <v>16528730</v>
      </c>
      <c r="J15" s="484">
        <v>20.52474691037968</v>
      </c>
      <c r="K15" s="118"/>
    </row>
    <row r="16" spans="2:11" s="2" customFormat="1" ht="33" customHeight="1">
      <c r="B16" s="482">
        <v>2017</v>
      </c>
      <c r="C16" s="479">
        <v>18487.750000000051</v>
      </c>
      <c r="D16" s="479">
        <v>16299.399999999983</v>
      </c>
      <c r="E16" s="479">
        <v>2405.2499999999991</v>
      </c>
      <c r="F16" s="479">
        <v>95.000000000000014</v>
      </c>
      <c r="G16" s="479">
        <v>6</v>
      </c>
      <c r="H16" s="483">
        <v>37293.400000000103</v>
      </c>
      <c r="I16" s="483">
        <v>16776977</v>
      </c>
      <c r="J16" s="484">
        <v>22.228915256902422</v>
      </c>
      <c r="K16" s="118"/>
    </row>
    <row r="17" spans="2:11" s="2" customFormat="1" ht="33" customHeight="1">
      <c r="B17" s="482">
        <v>2018</v>
      </c>
      <c r="C17" s="485">
        <v>19600.650000000005</v>
      </c>
      <c r="D17" s="485">
        <v>17630.050000000007</v>
      </c>
      <c r="E17" s="485">
        <v>2573.9499999999985</v>
      </c>
      <c r="F17" s="485">
        <v>103.4</v>
      </c>
      <c r="G17" s="485">
        <v>0</v>
      </c>
      <c r="H17" s="483">
        <v>39908.049999999959</v>
      </c>
      <c r="I17" s="483">
        <v>17023408</v>
      </c>
      <c r="J17" s="484">
        <v>23.443043837050702</v>
      </c>
      <c r="K17" s="118"/>
    </row>
    <row r="18" spans="2:11" s="2" customFormat="1" ht="33" customHeight="1">
      <c r="B18" s="482">
        <v>2019</v>
      </c>
      <c r="C18" s="485">
        <v>19451.70000000003</v>
      </c>
      <c r="D18" s="485">
        <v>18037.64999999998</v>
      </c>
      <c r="E18" s="485">
        <v>2649.9000000000015</v>
      </c>
      <c r="F18" s="485">
        <v>91</v>
      </c>
      <c r="G18" s="485">
        <v>0</v>
      </c>
      <c r="H18" s="483">
        <v>40230.250000000007</v>
      </c>
      <c r="I18" s="483">
        <v>17267986</v>
      </c>
      <c r="J18" s="484">
        <v>23.297592434925537</v>
      </c>
      <c r="K18" s="118"/>
    </row>
    <row r="19" spans="2:11" ht="33" customHeight="1">
      <c r="B19" s="454"/>
      <c r="C19" s="449"/>
      <c r="D19" s="331"/>
      <c r="E19" s="331"/>
      <c r="F19" s="331"/>
      <c r="G19" s="331"/>
      <c r="H19" s="331"/>
      <c r="I19" s="331"/>
      <c r="J19" s="331"/>
    </row>
    <row r="20" spans="2:11" ht="33" customHeight="1">
      <c r="B20" s="757" t="s">
        <v>412</v>
      </c>
      <c r="C20" s="758"/>
      <c r="D20" s="758"/>
      <c r="E20" s="758"/>
      <c r="F20" s="758"/>
      <c r="G20" s="758"/>
      <c r="H20" s="758"/>
      <c r="I20" s="331"/>
      <c r="J20" s="331"/>
    </row>
    <row r="21" spans="2:11" ht="33" customHeight="1">
      <c r="B21" s="486"/>
      <c r="C21" s="331"/>
      <c r="D21" s="331"/>
      <c r="E21" s="331"/>
      <c r="F21" s="331"/>
      <c r="G21" s="331"/>
      <c r="H21" s="331"/>
      <c r="I21" s="331"/>
      <c r="J21" s="331"/>
    </row>
    <row r="22" spans="2:11" ht="33" customHeight="1"/>
    <row r="23" spans="2:11" ht="33" customHeight="1"/>
    <row r="24" spans="2:11" ht="33" customHeight="1"/>
    <row r="25" spans="2:11" ht="33" customHeight="1"/>
    <row r="26" spans="2:11" ht="33" customHeight="1"/>
    <row r="27" spans="2:11" ht="33" customHeight="1"/>
    <row r="28" spans="2:11" ht="33" customHeight="1"/>
    <row r="29" spans="2:11" ht="33" customHeight="1"/>
    <row r="30" spans="2:11" ht="33" customHeight="1"/>
    <row r="31" spans="2:11" ht="33" customHeight="1"/>
    <row r="32" spans="2:11" ht="33" customHeight="1"/>
    <row r="33" spans="2:6" ht="30.75" customHeight="1">
      <c r="B33" s="759" t="s">
        <v>290</v>
      </c>
      <c r="C33" s="759"/>
      <c r="D33" s="759"/>
      <c r="E33" s="759"/>
      <c r="F33" s="759"/>
    </row>
    <row r="34" spans="2:6">
      <c r="B34" s="80" t="s">
        <v>225</v>
      </c>
      <c r="C34" s="80"/>
      <c r="D34" s="80"/>
      <c r="E34" s="80"/>
      <c r="F34" s="80"/>
    </row>
    <row r="35" spans="2:6" ht="16.5" customHeight="1">
      <c r="B35" s="759" t="s">
        <v>249</v>
      </c>
      <c r="C35" s="759"/>
      <c r="D35" s="759"/>
      <c r="E35" s="759"/>
      <c r="F35" s="759"/>
    </row>
    <row r="36" spans="2:6">
      <c r="B36" s="692" t="s">
        <v>413</v>
      </c>
      <c r="C36" s="80"/>
      <c r="D36" s="80"/>
      <c r="E36" s="80"/>
      <c r="F36" s="80"/>
    </row>
    <row r="37" spans="2:6">
      <c r="B37" s="80" t="s">
        <v>286</v>
      </c>
      <c r="C37" s="228"/>
      <c r="D37" s="228"/>
      <c r="E37" s="228"/>
      <c r="F37" s="228"/>
    </row>
    <row r="38" spans="2:6">
      <c r="B38" s="80"/>
      <c r="C38" s="80"/>
      <c r="D38" s="80"/>
      <c r="E38" s="80"/>
      <c r="F38" s="80"/>
    </row>
  </sheetData>
  <mergeCells count="5">
    <mergeCell ref="B20:H20"/>
    <mergeCell ref="B33:F33"/>
    <mergeCell ref="B35:F35"/>
    <mergeCell ref="B4:J4"/>
    <mergeCell ref="B3:J3"/>
  </mergeCells>
  <hyperlinks>
    <hyperlink ref="B2" location="Indice!A1" display="Índice"/>
    <hyperlink ref="J2" location="'4.4 Prom de estada por entidad'!A1" display="Siguiente"/>
    <hyperlink ref="I2" location="'4.2 Establecimientos_niveles'!A1" display="Anterior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1"/>
  <sheetViews>
    <sheetView zoomScale="70" zoomScaleNormal="70" workbookViewId="0">
      <selection activeCell="B2" sqref="B2"/>
    </sheetView>
  </sheetViews>
  <sheetFormatPr baseColWidth="10" defaultRowHeight="17.25"/>
  <cols>
    <col min="1" max="1" width="5" style="5" customWidth="1"/>
    <col min="2" max="2" width="54" style="5" customWidth="1"/>
    <col min="3" max="12" width="15.5703125" style="5" customWidth="1"/>
    <col min="13" max="16384" width="11.42578125" style="5"/>
  </cols>
  <sheetData>
    <row r="1" spans="2:12" ht="78" customHeight="1"/>
    <row r="2" spans="2:12" ht="33" customHeight="1">
      <c r="B2" s="655" t="s">
        <v>122</v>
      </c>
      <c r="K2" s="550" t="s">
        <v>366</v>
      </c>
      <c r="L2" s="550" t="s">
        <v>367</v>
      </c>
    </row>
    <row r="3" spans="2:12" ht="33" customHeight="1">
      <c r="B3" s="738" t="s">
        <v>278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</row>
    <row r="4" spans="2:12" ht="33" customHeight="1">
      <c r="B4" s="762" t="s">
        <v>328</v>
      </c>
      <c r="C4" s="760"/>
      <c r="D4" s="760"/>
      <c r="E4" s="760"/>
      <c r="F4" s="760"/>
      <c r="G4" s="760"/>
      <c r="H4" s="760"/>
      <c r="I4" s="760"/>
      <c r="J4" s="760"/>
      <c r="K4" s="760"/>
      <c r="L4" s="760"/>
    </row>
    <row r="5" spans="2:12" ht="33" customHeight="1">
      <c r="B5" s="331"/>
      <c r="C5" s="331"/>
      <c r="D5" s="331"/>
      <c r="E5" s="453"/>
      <c r="F5" s="331"/>
      <c r="G5" s="331"/>
      <c r="H5" s="331"/>
      <c r="I5" s="331"/>
      <c r="J5" s="331"/>
      <c r="K5" s="331"/>
      <c r="L5" s="331"/>
    </row>
    <row r="6" spans="2:12" ht="33" customHeight="1">
      <c r="B6" s="464" t="s">
        <v>194</v>
      </c>
      <c r="C6" s="464">
        <v>2012</v>
      </c>
      <c r="D6" s="464">
        <v>2013</v>
      </c>
      <c r="E6" s="464">
        <v>2014</v>
      </c>
      <c r="F6" s="464">
        <v>2015</v>
      </c>
      <c r="G6" s="464">
        <v>2016</v>
      </c>
      <c r="H6" s="464">
        <v>2017</v>
      </c>
      <c r="I6" s="464">
        <v>2018</v>
      </c>
      <c r="J6" s="464">
        <v>2019</v>
      </c>
      <c r="K6" s="464">
        <v>2020</v>
      </c>
      <c r="L6" s="464">
        <v>2021</v>
      </c>
    </row>
    <row r="7" spans="2:12" s="2" customFormat="1" ht="33" customHeight="1">
      <c r="B7" s="607" t="s">
        <v>224</v>
      </c>
      <c r="C7" s="456">
        <v>5.2786973511779465</v>
      </c>
      <c r="D7" s="456">
        <v>4.7438779601778647</v>
      </c>
      <c r="E7" s="457">
        <v>4.7021357989852914</v>
      </c>
      <c r="F7" s="457">
        <v>4.6653166711530583</v>
      </c>
      <c r="G7" s="457">
        <v>4.4244944943348274</v>
      </c>
      <c r="H7" s="457">
        <v>4.4061250333244466</v>
      </c>
      <c r="I7" s="457">
        <v>4.5554794393275886</v>
      </c>
      <c r="J7" s="457">
        <v>4.5773733159369536</v>
      </c>
      <c r="K7" s="457">
        <v>4.8147184231355169</v>
      </c>
      <c r="L7" s="457">
        <v>4.7794329808913929</v>
      </c>
    </row>
    <row r="8" spans="2:12" s="2" customFormat="1" ht="33" customHeight="1">
      <c r="B8" s="609" t="s">
        <v>136</v>
      </c>
      <c r="C8" s="458">
        <v>4.7881068386821299</v>
      </c>
      <c r="D8" s="458">
        <v>4.4388560350521979</v>
      </c>
      <c r="E8" s="459">
        <v>4.3151199508222655</v>
      </c>
      <c r="F8" s="459">
        <v>4.5433484281682759</v>
      </c>
      <c r="G8" s="459">
        <v>4.2858037426657214</v>
      </c>
      <c r="H8" s="459">
        <v>4.3057658534599375</v>
      </c>
      <c r="I8" s="459">
        <v>4.4947424921987995</v>
      </c>
      <c r="J8" s="459">
        <v>4.3975149902656003</v>
      </c>
      <c r="K8" s="459">
        <v>4.5782165653531566</v>
      </c>
      <c r="L8" s="459">
        <v>4.6911850904537351</v>
      </c>
    </row>
    <row r="9" spans="2:12" s="2" customFormat="1" ht="33" customHeight="1">
      <c r="B9" s="609" t="s">
        <v>153</v>
      </c>
      <c r="C9" s="458">
        <v>4.8101420428842845</v>
      </c>
      <c r="D9" s="458">
        <v>5.237173001878884</v>
      </c>
      <c r="E9" s="459">
        <v>4.9555624450989511</v>
      </c>
      <c r="F9" s="459">
        <v>4.8898170246618937</v>
      </c>
      <c r="G9" s="459">
        <v>4.6931681763614534</v>
      </c>
      <c r="H9" s="459">
        <v>4.7477836615695841</v>
      </c>
      <c r="I9" s="459">
        <v>4.7556558363417558</v>
      </c>
      <c r="J9" s="459">
        <v>4.879665813232716</v>
      </c>
      <c r="K9" s="459">
        <v>5.5983514806146335</v>
      </c>
      <c r="L9" s="459">
        <v>5.3222190826033717</v>
      </c>
    </row>
    <row r="10" spans="2:12" s="2" customFormat="1" ht="33" customHeight="1">
      <c r="B10" s="609" t="s">
        <v>154</v>
      </c>
      <c r="C10" s="458">
        <v>4.941346045767407</v>
      </c>
      <c r="D10" s="458">
        <v>5.034032287526534</v>
      </c>
      <c r="E10" s="459">
        <v>5.0532956501217416</v>
      </c>
      <c r="F10" s="459">
        <v>4.9579292891327773</v>
      </c>
      <c r="G10" s="459">
        <v>4.7004301044674897</v>
      </c>
      <c r="H10" s="459">
        <v>4.6563036041361796</v>
      </c>
      <c r="I10" s="459">
        <v>4.7502819679792214</v>
      </c>
      <c r="J10" s="459">
        <v>5.0567900256576142</v>
      </c>
      <c r="K10" s="459">
        <v>5.3893756695141048</v>
      </c>
      <c r="L10" s="459">
        <v>4.9484229373231852</v>
      </c>
    </row>
    <row r="11" spans="2:12" s="2" customFormat="1" ht="33" customHeight="1">
      <c r="B11" s="609" t="s">
        <v>156</v>
      </c>
      <c r="C11" s="458">
        <v>4.5039899202015956</v>
      </c>
      <c r="D11" s="458">
        <v>5.1316444243383899</v>
      </c>
      <c r="E11" s="459">
        <v>0</v>
      </c>
      <c r="F11" s="459">
        <v>0</v>
      </c>
      <c r="G11" s="459">
        <v>0</v>
      </c>
      <c r="H11" s="459">
        <v>0</v>
      </c>
      <c r="I11" s="459">
        <v>5.2629227823867266</v>
      </c>
      <c r="J11" s="459">
        <v>5.3589279656225264</v>
      </c>
      <c r="K11" s="459">
        <v>6.2562715199212988</v>
      </c>
      <c r="L11" s="459">
        <v>5.2666579395208801</v>
      </c>
    </row>
    <row r="12" spans="2:12" s="2" customFormat="1" ht="33" customHeight="1">
      <c r="B12" s="610" t="s">
        <v>242</v>
      </c>
      <c r="C12" s="458">
        <v>5.2113574248405712</v>
      </c>
      <c r="D12" s="458">
        <v>5.6228918140682849</v>
      </c>
      <c r="E12" s="459">
        <v>5.0904293108697862</v>
      </c>
      <c r="F12" s="459">
        <v>5.4120808254514188</v>
      </c>
      <c r="G12" s="459">
        <v>5.4308810763888893</v>
      </c>
      <c r="H12" s="459">
        <v>5.5940184537066493</v>
      </c>
      <c r="I12" s="459">
        <v>0</v>
      </c>
      <c r="J12" s="459">
        <v>0</v>
      </c>
      <c r="K12" s="459">
        <v>0</v>
      </c>
      <c r="L12" s="459">
        <v>0</v>
      </c>
    </row>
    <row r="13" spans="2:12" s="2" customFormat="1" ht="33" customHeight="1">
      <c r="B13" s="609" t="s">
        <v>157</v>
      </c>
      <c r="C13" s="458">
        <v>2.3813994685562445</v>
      </c>
      <c r="D13" s="458">
        <v>2.6464561990382607</v>
      </c>
      <c r="E13" s="459">
        <v>2.7778621317947159</v>
      </c>
      <c r="F13" s="459">
        <v>2.4078389830508473</v>
      </c>
      <c r="G13" s="459">
        <v>4.0364490161001791</v>
      </c>
      <c r="H13" s="459">
        <v>2.4216133942161338</v>
      </c>
      <c r="I13" s="459">
        <v>2.3164013593274899</v>
      </c>
      <c r="J13" s="459">
        <v>2.2795089707271008</v>
      </c>
      <c r="K13" s="459">
        <v>4.9381121994657171</v>
      </c>
      <c r="L13" s="459">
        <v>4.5380005490086575</v>
      </c>
    </row>
    <row r="14" spans="2:12" s="2" customFormat="1" ht="33" customHeight="1">
      <c r="B14" s="609" t="s">
        <v>243</v>
      </c>
      <c r="C14" s="458">
        <v>0</v>
      </c>
      <c r="D14" s="458">
        <v>4.2106950646971262</v>
      </c>
      <c r="E14" s="459">
        <v>4.8166544923301684</v>
      </c>
      <c r="F14" s="459">
        <v>0</v>
      </c>
      <c r="G14" s="459">
        <v>0</v>
      </c>
      <c r="H14" s="459">
        <v>0</v>
      </c>
      <c r="I14" s="459">
        <v>0</v>
      </c>
      <c r="J14" s="459">
        <v>0</v>
      </c>
      <c r="K14" s="459">
        <v>0</v>
      </c>
      <c r="L14" s="459">
        <v>0</v>
      </c>
    </row>
    <row r="15" spans="2:12" s="2" customFormat="1" ht="33" customHeight="1">
      <c r="B15" s="610" t="s">
        <v>244</v>
      </c>
      <c r="C15" s="460">
        <v>0</v>
      </c>
      <c r="D15" s="460">
        <v>6.1438572773579896</v>
      </c>
      <c r="E15" s="461">
        <v>6.2090575021996788</v>
      </c>
      <c r="F15" s="461">
        <v>0</v>
      </c>
      <c r="G15" s="461">
        <v>0</v>
      </c>
      <c r="H15" s="461">
        <v>0</v>
      </c>
      <c r="I15" s="461">
        <v>0</v>
      </c>
      <c r="J15" s="461">
        <v>0</v>
      </c>
      <c r="K15" s="461">
        <v>0</v>
      </c>
      <c r="L15" s="461">
        <v>0</v>
      </c>
    </row>
    <row r="16" spans="2:12" s="2" customFormat="1" ht="33" customHeight="1">
      <c r="B16" s="610" t="s">
        <v>245</v>
      </c>
      <c r="C16" s="460">
        <v>0</v>
      </c>
      <c r="D16" s="460">
        <v>4.7524275527234101</v>
      </c>
      <c r="E16" s="461">
        <v>4.4999654576856649</v>
      </c>
      <c r="F16" s="461">
        <v>0</v>
      </c>
      <c r="G16" s="461">
        <v>0</v>
      </c>
      <c r="H16" s="461">
        <v>0</v>
      </c>
      <c r="I16" s="461">
        <v>0</v>
      </c>
      <c r="J16" s="461">
        <v>0</v>
      </c>
      <c r="K16" s="461">
        <v>0</v>
      </c>
      <c r="L16" s="461">
        <v>0</v>
      </c>
    </row>
    <row r="17" spans="2:18" s="2" customFormat="1" ht="33" customHeight="1">
      <c r="B17" s="609" t="s">
        <v>160</v>
      </c>
      <c r="C17" s="458">
        <v>0</v>
      </c>
      <c r="D17" s="458">
        <v>3.9834551750673337</v>
      </c>
      <c r="E17" s="459">
        <v>3.098571926158133</v>
      </c>
      <c r="F17" s="459">
        <v>0</v>
      </c>
      <c r="G17" s="459">
        <v>0</v>
      </c>
      <c r="H17" s="459">
        <v>0</v>
      </c>
      <c r="I17" s="459">
        <v>2.4287349742415572</v>
      </c>
      <c r="J17" s="459">
        <v>2.6036623215394163</v>
      </c>
      <c r="K17" s="459">
        <v>2.9300155520995332</v>
      </c>
      <c r="L17" s="459">
        <v>2.7842430484037077</v>
      </c>
    </row>
    <row r="18" spans="2:18" s="2" customFormat="1" ht="33" customHeight="1">
      <c r="B18" s="608" t="s">
        <v>246</v>
      </c>
      <c r="C18" s="462">
        <v>2.991818727797797</v>
      </c>
      <c r="D18" s="462">
        <v>3.0838165601238923</v>
      </c>
      <c r="E18" s="463">
        <v>3.2277201667987252</v>
      </c>
      <c r="F18" s="463">
        <v>3.9802437683025995</v>
      </c>
      <c r="G18" s="463">
        <v>4.1116777751751448</v>
      </c>
      <c r="H18" s="463">
        <v>4.1948305217613742</v>
      </c>
      <c r="I18" s="463">
        <v>4.1415725181442253</v>
      </c>
      <c r="J18" s="463">
        <v>4.0743675848717817</v>
      </c>
      <c r="K18" s="463">
        <v>4.2141897381413624</v>
      </c>
      <c r="L18" s="463">
        <v>4.1132740869879472</v>
      </c>
      <c r="P18" s="150"/>
      <c r="Q18" s="5"/>
    </row>
    <row r="19" spans="2:18" s="2" customFormat="1" ht="33" customHeight="1">
      <c r="B19" s="609" t="s">
        <v>273</v>
      </c>
      <c r="C19" s="458">
        <v>3.6857894736842107</v>
      </c>
      <c r="D19" s="458">
        <v>4.6318486401261332</v>
      </c>
      <c r="E19" s="459">
        <v>5.5414461269388315</v>
      </c>
      <c r="F19" s="459">
        <v>5.7356408039385247</v>
      </c>
      <c r="G19" s="459">
        <v>6.1462063454353038</v>
      </c>
      <c r="H19" s="459">
        <v>6.5014738666018657</v>
      </c>
      <c r="I19" s="459">
        <v>6.6832501575689935</v>
      </c>
      <c r="J19" s="459">
        <v>6.6187985732665284</v>
      </c>
      <c r="K19" s="459">
        <v>7.6201071694652986</v>
      </c>
      <c r="L19" s="459">
        <v>6.8149714735392486</v>
      </c>
      <c r="P19" s="5"/>
      <c r="Q19" s="5"/>
    </row>
    <row r="20" spans="2:18" s="2" customFormat="1" ht="33" customHeight="1">
      <c r="B20" s="609" t="s">
        <v>274</v>
      </c>
      <c r="C20" s="458">
        <v>2.9421699779551709</v>
      </c>
      <c r="D20" s="458">
        <v>2.9994259665709944</v>
      </c>
      <c r="E20" s="459">
        <v>3.0726026678680198</v>
      </c>
      <c r="F20" s="459">
        <v>3.3428449689886728</v>
      </c>
      <c r="G20" s="459">
        <v>3.4461506397349218</v>
      </c>
      <c r="H20" s="459">
        <v>3.3829488152081728</v>
      </c>
      <c r="I20" s="459">
        <v>3.1977431694618037</v>
      </c>
      <c r="J20" s="459">
        <v>3.1873808108689525</v>
      </c>
      <c r="K20" s="459">
        <v>3.2641633096745339</v>
      </c>
      <c r="L20" s="459">
        <v>3.368332011093254</v>
      </c>
      <c r="P20" s="5"/>
      <c r="Q20" s="5"/>
    </row>
    <row r="21" spans="2:18" s="2" customFormat="1" ht="33" customHeight="1">
      <c r="B21" s="608" t="s">
        <v>0</v>
      </c>
      <c r="C21" s="462">
        <v>4.6595628750852986</v>
      </c>
      <c r="D21" s="462">
        <v>4.2601830890703818</v>
      </c>
      <c r="E21" s="463">
        <v>4.27466801481284</v>
      </c>
      <c r="F21" s="463">
        <v>4.4142590633946739</v>
      </c>
      <c r="G21" s="463">
        <v>4.3203091478399038</v>
      </c>
      <c r="H21" s="463">
        <v>4.3389629862777772</v>
      </c>
      <c r="I21" s="463">
        <v>4.4284584586561504</v>
      </c>
      <c r="J21" s="463">
        <v>4.4217337579926896</v>
      </c>
      <c r="K21" s="463">
        <v>4.6029520173220284</v>
      </c>
      <c r="L21" s="463">
        <v>4.5380005490086575</v>
      </c>
      <c r="P21" s="5"/>
      <c r="Q21" s="5"/>
      <c r="R21" s="5"/>
    </row>
    <row r="22" spans="2:18" ht="33" customHeight="1">
      <c r="B22" s="454"/>
      <c r="C22" s="449"/>
      <c r="D22" s="331"/>
      <c r="E22" s="331"/>
      <c r="F22" s="331"/>
      <c r="G22" s="331"/>
      <c r="H22" s="331"/>
      <c r="I22" s="331"/>
      <c r="J22" s="331"/>
      <c r="K22" s="331"/>
      <c r="L22" s="331"/>
    </row>
    <row r="23" spans="2:18" ht="33" customHeight="1">
      <c r="B23" s="758" t="s">
        <v>329</v>
      </c>
      <c r="C23" s="758"/>
      <c r="D23" s="758"/>
      <c r="E23" s="758"/>
      <c r="F23" s="758"/>
      <c r="G23" s="758"/>
      <c r="H23" s="758"/>
      <c r="I23" s="331"/>
      <c r="J23" s="331"/>
      <c r="K23" s="331"/>
      <c r="L23" s="331"/>
    </row>
    <row r="24" spans="2:18" ht="33" customHeight="1">
      <c r="B24" s="455"/>
      <c r="C24" s="455"/>
      <c r="D24" s="455"/>
      <c r="E24" s="455"/>
      <c r="F24" s="455"/>
      <c r="G24" s="455"/>
      <c r="H24" s="455"/>
      <c r="I24" s="331"/>
      <c r="J24" s="331"/>
      <c r="K24" s="331"/>
      <c r="L24" s="331"/>
    </row>
    <row r="25" spans="2:18" ht="33" customHeight="1">
      <c r="B25" s="626"/>
      <c r="C25" s="219"/>
      <c r="D25" s="628"/>
      <c r="E25" s="179"/>
    </row>
    <row r="26" spans="2:18" ht="33" customHeight="1">
      <c r="B26" s="630" t="str">
        <f>+B8</f>
        <v>Ministerio de Salud Pública</v>
      </c>
      <c r="C26" s="630">
        <f>+L8</f>
        <v>4.6911850904537351</v>
      </c>
      <c r="D26" s="628"/>
      <c r="E26" s="179"/>
    </row>
    <row r="27" spans="2:18" ht="33" customHeight="1">
      <c r="B27" s="630" t="str">
        <f t="shared" ref="B27:B29" si="0">+B9</f>
        <v xml:space="preserve">Ministerio de Defensa Nacional </v>
      </c>
      <c r="C27" s="630">
        <f t="shared" ref="C27:C29" si="1">+L9</f>
        <v>5.3222190826033717</v>
      </c>
      <c r="D27" s="628"/>
      <c r="E27" s="179"/>
    </row>
    <row r="28" spans="2:18" ht="33" customHeight="1">
      <c r="B28" s="630" t="str">
        <f t="shared" si="0"/>
        <v>Instituto Ecuatoriano de Seguridad Social</v>
      </c>
      <c r="C28" s="630">
        <f t="shared" si="1"/>
        <v>4.9484229373231852</v>
      </c>
      <c r="D28" s="628"/>
      <c r="E28" s="179"/>
    </row>
    <row r="29" spans="2:18" ht="33" customHeight="1">
      <c r="B29" s="630" t="str">
        <f t="shared" si="0"/>
        <v>Otros públicos</v>
      </c>
      <c r="C29" s="630">
        <f t="shared" si="1"/>
        <v>5.2666579395208801</v>
      </c>
      <c r="D29" s="628"/>
      <c r="E29" s="179"/>
    </row>
    <row r="30" spans="2:18" ht="33" customHeight="1">
      <c r="B30" s="630" t="str">
        <f>+B13</f>
        <v>Municipios</v>
      </c>
      <c r="C30" s="630">
        <f>+L13</f>
        <v>4.5380005490086575</v>
      </c>
      <c r="D30" s="628"/>
      <c r="E30" s="179"/>
    </row>
    <row r="31" spans="2:18" ht="33" customHeight="1">
      <c r="B31" s="630" t="str">
        <f>+B17</f>
        <v>Fiscomisionales</v>
      </c>
      <c r="C31" s="630">
        <f>+L17</f>
        <v>2.7842430484037077</v>
      </c>
      <c r="D31" s="628"/>
      <c r="E31" s="179"/>
    </row>
    <row r="32" spans="2:18" ht="33" customHeight="1">
      <c r="B32" s="630"/>
      <c r="C32" s="630"/>
      <c r="D32" s="628"/>
      <c r="E32" s="179"/>
    </row>
    <row r="33" spans="2:13" ht="33" customHeight="1">
      <c r="B33" s="629"/>
      <c r="C33" s="629"/>
      <c r="D33" s="628"/>
      <c r="E33" s="179"/>
    </row>
    <row r="34" spans="2:13" ht="33" customHeight="1">
      <c r="B34" s="627"/>
      <c r="C34" s="627"/>
      <c r="D34" s="219"/>
    </row>
    <row r="35" spans="2:13" ht="33" customHeight="1">
      <c r="D35" s="219"/>
    </row>
    <row r="36" spans="2:13" ht="33" customHeight="1">
      <c r="B36" s="10"/>
      <c r="C36" s="10"/>
      <c r="D36" s="10"/>
    </row>
    <row r="37" spans="2:13" ht="33" customHeight="1">
      <c r="B37" s="219"/>
      <c r="C37" s="219"/>
      <c r="D37" s="10"/>
      <c r="M37" s="80"/>
    </row>
    <row r="38" spans="2:13" ht="33" customHeight="1">
      <c r="B38" s="175"/>
      <c r="C38" s="175"/>
      <c r="M38" s="80"/>
    </row>
    <row r="39" spans="2:13" ht="33" customHeight="1">
      <c r="B39" s="175"/>
      <c r="C39" s="175"/>
      <c r="M39" s="80"/>
    </row>
    <row r="40" spans="2:13" ht="33" customHeight="1">
      <c r="B40" s="175"/>
      <c r="C40" s="175"/>
    </row>
    <row r="41" spans="2:13" ht="30.75" customHeight="1">
      <c r="B41" s="253"/>
      <c r="C41" s="253"/>
      <c r="D41" s="80"/>
      <c r="E41" s="80"/>
      <c r="F41" s="80"/>
    </row>
    <row r="42" spans="2:13">
      <c r="B42" s="253"/>
      <c r="C42" s="253"/>
      <c r="D42" s="80"/>
      <c r="E42" s="80"/>
      <c r="F42" s="80"/>
    </row>
    <row r="43" spans="2:13">
      <c r="B43" s="253"/>
      <c r="C43" s="253"/>
      <c r="D43" s="80"/>
      <c r="E43" s="80"/>
      <c r="F43" s="80"/>
    </row>
    <row r="45" spans="2:13">
      <c r="B45" s="571" t="s">
        <v>401</v>
      </c>
      <c r="C45" s="571"/>
      <c r="D45" s="571"/>
      <c r="E45" s="571"/>
      <c r="F45" s="571"/>
    </row>
    <row r="46" spans="2:13">
      <c r="B46" s="571" t="s">
        <v>275</v>
      </c>
      <c r="C46" s="571"/>
      <c r="D46" s="571"/>
      <c r="E46" s="571"/>
      <c r="F46" s="571"/>
    </row>
    <row r="47" spans="2:13">
      <c r="B47" s="571" t="s">
        <v>276</v>
      </c>
      <c r="C47" s="571"/>
      <c r="D47" s="571"/>
      <c r="E47" s="571"/>
      <c r="F47" s="571"/>
    </row>
    <row r="48" spans="2:13" ht="9.75" customHeight="1">
      <c r="B48" s="761"/>
      <c r="C48" s="761"/>
      <c r="D48" s="761"/>
      <c r="E48" s="761"/>
      <c r="F48" s="761"/>
    </row>
    <row r="49" spans="2:6">
      <c r="B49" s="350" t="s">
        <v>402</v>
      </c>
      <c r="C49" s="571"/>
      <c r="D49" s="571"/>
      <c r="E49" s="571"/>
      <c r="F49" s="571"/>
    </row>
    <row r="50" spans="2:6">
      <c r="B50" s="571" t="s">
        <v>369</v>
      </c>
      <c r="C50" s="571"/>
      <c r="D50" s="571"/>
      <c r="E50" s="571"/>
      <c r="F50" s="571"/>
    </row>
    <row r="51" spans="2:6">
      <c r="B51" s="228"/>
      <c r="C51" s="228"/>
      <c r="D51" s="228"/>
      <c r="E51" s="228"/>
      <c r="F51" s="228"/>
    </row>
  </sheetData>
  <mergeCells count="4">
    <mergeCell ref="B48:F48"/>
    <mergeCell ref="B23:H23"/>
    <mergeCell ref="B4:L4"/>
    <mergeCell ref="B3:L3"/>
  </mergeCells>
  <hyperlinks>
    <hyperlink ref="B2" location="Indice!A1" display="Índice"/>
    <hyperlink ref="L2" location="'4.5 Establecimientos hosp prome'!A1" display="Siguiente"/>
    <hyperlink ref="K2" location="'4.1 Establecimientos por sector'!A1" display="Anterior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I31"/>
  <sheetViews>
    <sheetView showGridLines="0" zoomScale="70" zoomScaleNormal="70" workbookViewId="0">
      <selection activeCell="E2" sqref="E2"/>
    </sheetView>
  </sheetViews>
  <sheetFormatPr baseColWidth="10" defaultRowHeight="17.25"/>
  <cols>
    <col min="1" max="1" width="5" style="5" customWidth="1"/>
    <col min="2" max="3" width="35.7109375" style="5" customWidth="1"/>
    <col min="4" max="4" width="35.5703125" style="5" customWidth="1"/>
    <col min="5" max="5" width="35.7109375" style="5" customWidth="1"/>
    <col min="6" max="24" width="15.7109375" style="5" customWidth="1"/>
    <col min="25" max="16384" width="11.42578125" style="5"/>
  </cols>
  <sheetData>
    <row r="1" spans="2:8" ht="78" customHeight="1">
      <c r="B1" s="7"/>
      <c r="C1" s="8"/>
      <c r="D1" s="8"/>
      <c r="E1" s="8"/>
    </row>
    <row r="2" spans="2:8" ht="33" customHeight="1">
      <c r="B2" s="658" t="s">
        <v>122</v>
      </c>
      <c r="C2" s="331"/>
      <c r="D2" s="332"/>
      <c r="E2" s="659" t="s">
        <v>367</v>
      </c>
      <c r="F2" s="549"/>
    </row>
    <row r="3" spans="2:8" ht="33" customHeight="1">
      <c r="B3" s="707" t="s">
        <v>254</v>
      </c>
      <c r="C3" s="707"/>
      <c r="D3" s="707"/>
      <c r="E3" s="707"/>
      <c r="F3" s="331"/>
    </row>
    <row r="4" spans="2:8" ht="33" customHeight="1">
      <c r="B4" s="705" t="s">
        <v>309</v>
      </c>
      <c r="C4" s="706"/>
      <c r="D4" s="706"/>
      <c r="E4" s="706"/>
      <c r="F4" s="331"/>
    </row>
    <row r="5" spans="2:8" ht="33" customHeight="1">
      <c r="B5" s="333"/>
      <c r="C5" s="332"/>
      <c r="D5" s="332"/>
      <c r="E5" s="332"/>
      <c r="F5" s="331"/>
    </row>
    <row r="6" spans="2:8" ht="33" customHeight="1">
      <c r="B6" s="325" t="s">
        <v>112</v>
      </c>
      <c r="C6" s="325" t="s">
        <v>64</v>
      </c>
      <c r="D6" s="325" t="s">
        <v>65</v>
      </c>
      <c r="E6" s="325" t="s">
        <v>5</v>
      </c>
      <c r="F6" s="334"/>
    </row>
    <row r="7" spans="2:8" s="2" customFormat="1" ht="33" customHeight="1">
      <c r="B7" s="328" t="s">
        <v>113</v>
      </c>
      <c r="C7" s="335">
        <v>169023</v>
      </c>
      <c r="D7" s="335">
        <v>161557</v>
      </c>
      <c r="E7" s="335">
        <v>330580</v>
      </c>
      <c r="F7" s="336"/>
    </row>
    <row r="8" spans="2:8" s="2" customFormat="1" ht="33" customHeight="1">
      <c r="B8" s="335" t="s">
        <v>114</v>
      </c>
      <c r="C8" s="335">
        <v>676931</v>
      </c>
      <c r="D8" s="335">
        <v>647241</v>
      </c>
      <c r="E8" s="335">
        <v>1324172</v>
      </c>
      <c r="F8" s="336"/>
    </row>
    <row r="9" spans="2:8" s="2" customFormat="1" ht="33" customHeight="1">
      <c r="B9" s="335" t="s">
        <v>115</v>
      </c>
      <c r="C9" s="335">
        <v>853987</v>
      </c>
      <c r="D9" s="335">
        <v>817229</v>
      </c>
      <c r="E9" s="335">
        <v>1671216</v>
      </c>
      <c r="F9" s="337"/>
    </row>
    <row r="10" spans="2:8" s="2" customFormat="1" ht="33" customHeight="1">
      <c r="B10" s="338" t="s">
        <v>116</v>
      </c>
      <c r="C10" s="335">
        <v>1695705</v>
      </c>
      <c r="D10" s="335">
        <v>1622368</v>
      </c>
      <c r="E10" s="335">
        <v>3318073</v>
      </c>
      <c r="F10" s="337"/>
    </row>
    <row r="11" spans="2:8" s="2" customFormat="1" ht="33" customHeight="1">
      <c r="B11" s="335" t="s">
        <v>117</v>
      </c>
      <c r="C11" s="335">
        <v>3722044</v>
      </c>
      <c r="D11" s="335">
        <v>3820858</v>
      </c>
      <c r="E11" s="335">
        <v>7542902</v>
      </c>
      <c r="F11" s="336"/>
    </row>
    <row r="12" spans="2:8" s="2" customFormat="1" ht="33" customHeight="1">
      <c r="B12" s="335" t="s">
        <v>118</v>
      </c>
      <c r="C12" s="335">
        <v>1046697</v>
      </c>
      <c r="D12" s="335">
        <v>1158799</v>
      </c>
      <c r="E12" s="335">
        <v>2205496</v>
      </c>
      <c r="F12" s="336"/>
    </row>
    <row r="13" spans="2:8" s="2" customFormat="1" ht="33" customHeight="1">
      <c r="B13" s="335" t="s">
        <v>119</v>
      </c>
      <c r="C13" s="335">
        <v>619402</v>
      </c>
      <c r="D13" s="335">
        <v>739436</v>
      </c>
      <c r="E13" s="335">
        <v>1358838</v>
      </c>
      <c r="F13" s="336"/>
    </row>
    <row r="14" spans="2:8" s="2" customFormat="1" ht="33" customHeight="1">
      <c r="B14" s="339" t="s">
        <v>5</v>
      </c>
      <c r="C14" s="339">
        <v>8783789</v>
      </c>
      <c r="D14" s="339">
        <v>8967488</v>
      </c>
      <c r="E14" s="339">
        <v>17751277</v>
      </c>
      <c r="F14" s="337"/>
    </row>
    <row r="15" spans="2:8" ht="33" customHeight="1">
      <c r="B15" s="333"/>
      <c r="C15" s="340"/>
      <c r="D15" s="340"/>
      <c r="E15" s="340"/>
      <c r="F15" s="334"/>
    </row>
    <row r="16" spans="2:8" ht="33" customHeight="1">
      <c r="B16" s="708" t="s">
        <v>310</v>
      </c>
      <c r="C16" s="708"/>
      <c r="D16" s="708"/>
      <c r="E16" s="708"/>
      <c r="F16" s="708"/>
      <c r="G16" s="9"/>
      <c r="H16" s="9"/>
    </row>
    <row r="17" spans="1:9" ht="18" customHeight="1">
      <c r="B17" s="333"/>
      <c r="C17" s="332"/>
      <c r="D17" s="332"/>
      <c r="E17" s="332"/>
      <c r="F17" s="219"/>
      <c r="G17" s="175"/>
      <c r="H17" s="175"/>
      <c r="I17" s="175"/>
    </row>
    <row r="18" spans="1:9" ht="33" customHeight="1">
      <c r="A18" s="258"/>
      <c r="B18" s="169"/>
      <c r="C18" s="170"/>
      <c r="D18" s="170"/>
      <c r="E18" s="632"/>
      <c r="F18" s="219"/>
      <c r="G18" s="175"/>
      <c r="H18" s="175"/>
      <c r="I18" s="175"/>
    </row>
    <row r="19" spans="1:9" ht="33" customHeight="1">
      <c r="A19" s="258"/>
      <c r="B19" s="171" t="s">
        <v>112</v>
      </c>
      <c r="C19" s="171" t="s">
        <v>64</v>
      </c>
      <c r="D19" s="171" t="s">
        <v>65</v>
      </c>
      <c r="E19" s="632"/>
      <c r="F19" s="219"/>
      <c r="G19" s="175"/>
      <c r="H19" s="175"/>
      <c r="I19" s="175"/>
    </row>
    <row r="20" spans="1:9" ht="33" customHeight="1">
      <c r="A20" s="258"/>
      <c r="B20" s="172" t="str">
        <f>B7</f>
        <v>&lt; 1 año</v>
      </c>
      <c r="C20" s="173">
        <f>C7/$C$14</f>
        <v>1.9242607034390284E-2</v>
      </c>
      <c r="D20" s="173">
        <f>D7/$D$14</f>
        <v>1.8015859067779069E-2</v>
      </c>
      <c r="E20" s="632"/>
      <c r="F20" s="219"/>
      <c r="G20" s="175"/>
      <c r="H20" s="175"/>
      <c r="I20" s="175"/>
    </row>
    <row r="21" spans="1:9" ht="33" customHeight="1">
      <c r="A21" s="258"/>
      <c r="B21" s="172" t="str">
        <f t="shared" ref="B21:B26" si="0">B8</f>
        <v>1 a 4</v>
      </c>
      <c r="C21" s="173">
        <f t="shared" ref="C21:C26" si="1">C8/$C$14</f>
        <v>7.706594500391574E-2</v>
      </c>
      <c r="D21" s="173">
        <f t="shared" ref="D21:D26" si="2">D8/$D$14</f>
        <v>7.2176399901510882E-2</v>
      </c>
      <c r="E21" s="632"/>
      <c r="F21" s="175"/>
      <c r="G21" s="175"/>
      <c r="H21" s="175"/>
      <c r="I21" s="175"/>
    </row>
    <row r="22" spans="1:9" ht="33" customHeight="1">
      <c r="A22" s="258"/>
      <c r="B22" s="172" t="str">
        <f t="shared" si="0"/>
        <v>5 a 9</v>
      </c>
      <c r="C22" s="173">
        <f t="shared" si="1"/>
        <v>9.7223077649064654E-2</v>
      </c>
      <c r="D22" s="173">
        <f t="shared" si="2"/>
        <v>9.1132433073788335E-2</v>
      </c>
      <c r="E22" s="632"/>
      <c r="F22" s="175"/>
      <c r="G22" s="175"/>
      <c r="H22" s="175"/>
      <c r="I22" s="175"/>
    </row>
    <row r="23" spans="1:9" ht="33" customHeight="1">
      <c r="A23" s="258"/>
      <c r="B23" s="172" t="str">
        <f t="shared" si="0"/>
        <v>10 a 19</v>
      </c>
      <c r="C23" s="173">
        <f t="shared" si="1"/>
        <v>0.19304937766606187</v>
      </c>
      <c r="D23" s="173">
        <f t="shared" si="2"/>
        <v>0.18091666250347924</v>
      </c>
      <c r="E23" s="632"/>
      <c r="F23" s="175"/>
      <c r="G23" s="175"/>
      <c r="H23" s="175"/>
      <c r="I23" s="175"/>
    </row>
    <row r="24" spans="1:9" ht="33" customHeight="1">
      <c r="A24" s="258"/>
      <c r="B24" s="172" t="str">
        <f t="shared" si="0"/>
        <v>20 a 49</v>
      </c>
      <c r="C24" s="173">
        <f t="shared" si="1"/>
        <v>0.42374014220970019</v>
      </c>
      <c r="D24" s="173">
        <f t="shared" si="2"/>
        <v>0.42607896436549453</v>
      </c>
      <c r="E24" s="632"/>
      <c r="F24" s="175"/>
      <c r="G24" s="175"/>
      <c r="H24" s="175"/>
      <c r="I24" s="175"/>
    </row>
    <row r="25" spans="1:9" ht="33" customHeight="1">
      <c r="A25" s="258"/>
      <c r="B25" s="172" t="str">
        <f t="shared" si="0"/>
        <v>50 a 64</v>
      </c>
      <c r="C25" s="173">
        <f t="shared" si="1"/>
        <v>0.11916235692820035</v>
      </c>
      <c r="D25" s="173">
        <f t="shared" si="2"/>
        <v>0.12922225265313989</v>
      </c>
      <c r="E25" s="632"/>
      <c r="F25" s="175"/>
      <c r="G25" s="175"/>
      <c r="H25" s="175"/>
      <c r="I25" s="175"/>
    </row>
    <row r="26" spans="1:9" ht="33" customHeight="1">
      <c r="A26" s="258"/>
      <c r="B26" s="172" t="str">
        <f t="shared" si="0"/>
        <v>65 y más</v>
      </c>
      <c r="C26" s="173">
        <f t="shared" si="1"/>
        <v>7.0516493508666928E-2</v>
      </c>
      <c r="D26" s="173">
        <f t="shared" si="2"/>
        <v>8.245742843480805E-2</v>
      </c>
      <c r="E26" s="632"/>
      <c r="F26" s="175"/>
      <c r="G26" s="175"/>
      <c r="H26" s="175"/>
      <c r="I26" s="175"/>
    </row>
    <row r="27" spans="1:9" ht="33" customHeight="1">
      <c r="A27" s="258"/>
      <c r="B27" s="172" t="str">
        <f>B14</f>
        <v>Total</v>
      </c>
      <c r="C27" s="174">
        <f>SUM(C20:C26)</f>
        <v>1</v>
      </c>
      <c r="D27" s="174">
        <f>SUM(D20:D26)</f>
        <v>1</v>
      </c>
      <c r="E27" s="632"/>
      <c r="F27" s="175"/>
      <c r="G27" s="175"/>
      <c r="H27" s="175"/>
      <c r="I27" s="175"/>
    </row>
    <row r="28" spans="1:9" ht="33" customHeight="1">
      <c r="A28" s="258"/>
      <c r="B28" s="631"/>
      <c r="C28" s="632"/>
      <c r="D28" s="632"/>
      <c r="E28" s="632"/>
      <c r="F28" s="175"/>
      <c r="G28" s="175"/>
      <c r="H28" s="175"/>
      <c r="I28" s="175"/>
    </row>
    <row r="29" spans="1:9" ht="33" customHeight="1">
      <c r="B29" s="7"/>
      <c r="C29" s="8"/>
      <c r="D29" s="8"/>
      <c r="E29" s="8"/>
      <c r="F29" s="175"/>
      <c r="G29" s="175"/>
      <c r="H29" s="175"/>
      <c r="I29" s="175"/>
    </row>
    <row r="30" spans="1:9" ht="46.5" customHeight="1">
      <c r="B30" s="704" t="s">
        <v>464</v>
      </c>
      <c r="C30" s="704"/>
      <c r="D30" s="704"/>
      <c r="E30" s="704"/>
    </row>
    <row r="31" spans="1:9">
      <c r="B31" s="350" t="s">
        <v>369</v>
      </c>
      <c r="C31" s="331"/>
      <c r="D31" s="331"/>
      <c r="E31" s="331"/>
    </row>
  </sheetData>
  <mergeCells count="4">
    <mergeCell ref="B30:E30"/>
    <mergeCell ref="B4:E4"/>
    <mergeCell ref="B3:E3"/>
    <mergeCell ref="B16:F16"/>
  </mergeCells>
  <hyperlinks>
    <hyperlink ref="B2" location="Indice!A1" display="Índice"/>
    <hyperlink ref="E2" location="'1.2 Poblac por áreas'!A1" display="Siguiente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6"/>
  <sheetViews>
    <sheetView showGridLines="0" zoomScale="70" zoomScaleNormal="70" workbookViewId="0">
      <selection activeCell="B2" sqref="B2"/>
    </sheetView>
  </sheetViews>
  <sheetFormatPr baseColWidth="10" defaultRowHeight="17.25"/>
  <cols>
    <col min="1" max="1" width="5" style="5" customWidth="1"/>
    <col min="2" max="2" width="50.7109375" style="5" customWidth="1"/>
    <col min="3" max="5" width="20.7109375" style="5" customWidth="1"/>
    <col min="6" max="6" width="20.7109375" style="151" customWidth="1"/>
    <col min="7" max="9" width="20.7109375" style="5" customWidth="1"/>
    <col min="10" max="10" width="20.7109375" style="151" customWidth="1"/>
    <col min="11" max="11" width="16.140625" style="5" bestFit="1" customWidth="1"/>
    <col min="12" max="12" width="18.42578125" style="5" bestFit="1" customWidth="1"/>
    <col min="13" max="16384" width="11.42578125" style="5"/>
  </cols>
  <sheetData>
    <row r="1" spans="2:12" ht="78" customHeight="1"/>
    <row r="2" spans="2:12" ht="33" customHeight="1">
      <c r="B2" s="655" t="s">
        <v>122</v>
      </c>
      <c r="I2" s="550" t="s">
        <v>366</v>
      </c>
      <c r="J2" s="550" t="s">
        <v>367</v>
      </c>
    </row>
    <row r="3" spans="2:12" ht="33" customHeight="1">
      <c r="B3" s="707" t="s">
        <v>279</v>
      </c>
      <c r="C3" s="707"/>
      <c r="D3" s="707"/>
      <c r="E3" s="707"/>
      <c r="F3" s="707"/>
      <c r="G3" s="707"/>
      <c r="H3" s="707"/>
      <c r="I3" s="707"/>
      <c r="J3" s="707"/>
    </row>
    <row r="4" spans="2:12" ht="55.5" customHeight="1">
      <c r="B4" s="760" t="s">
        <v>330</v>
      </c>
      <c r="C4" s="760"/>
      <c r="D4" s="760"/>
      <c r="E4" s="760"/>
      <c r="F4" s="760"/>
      <c r="G4" s="760"/>
      <c r="H4" s="760"/>
      <c r="I4" s="760"/>
      <c r="J4" s="760"/>
    </row>
    <row r="5" spans="2:12" ht="33" customHeight="1">
      <c r="B5" s="331"/>
      <c r="C5" s="331"/>
      <c r="D5" s="331"/>
      <c r="E5" s="331"/>
      <c r="F5" s="487"/>
      <c r="G5" s="331"/>
      <c r="H5" s="331"/>
      <c r="I5" s="331"/>
      <c r="J5" s="487"/>
    </row>
    <row r="6" spans="2:12" ht="58.5" customHeight="1">
      <c r="B6" s="498" t="s">
        <v>146</v>
      </c>
      <c r="C6" s="498" t="s">
        <v>147</v>
      </c>
      <c r="D6" s="498" t="s">
        <v>94</v>
      </c>
      <c r="E6" s="498" t="s">
        <v>221</v>
      </c>
      <c r="F6" s="498" t="s">
        <v>148</v>
      </c>
      <c r="G6" s="498" t="s">
        <v>149</v>
      </c>
      <c r="H6" s="498" t="s">
        <v>150</v>
      </c>
      <c r="I6" s="498" t="s">
        <v>222</v>
      </c>
      <c r="J6" s="498" t="s">
        <v>151</v>
      </c>
    </row>
    <row r="7" spans="2:12" s="78" customFormat="1" ht="33" customHeight="1">
      <c r="B7" s="465" t="s">
        <v>0</v>
      </c>
      <c r="C7" s="492">
        <v>630</v>
      </c>
      <c r="D7" s="492">
        <v>1038235.0000000001</v>
      </c>
      <c r="E7" s="492">
        <v>4711511.0000000037</v>
      </c>
      <c r="F7" s="493">
        <v>4.5380005490086575</v>
      </c>
      <c r="G7" s="492">
        <v>23196.000000000015</v>
      </c>
      <c r="H7" s="492">
        <v>8399463.553999994</v>
      </c>
      <c r="I7" s="546">
        <v>0.56092998912487535</v>
      </c>
      <c r="J7" s="493">
        <v>44.759225728573867</v>
      </c>
      <c r="K7" s="158"/>
    </row>
    <row r="8" spans="2:12" s="78" customFormat="1" ht="33" customHeight="1">
      <c r="B8" s="494" t="s">
        <v>135</v>
      </c>
      <c r="C8" s="495">
        <v>182</v>
      </c>
      <c r="D8" s="495">
        <v>661953.00000000012</v>
      </c>
      <c r="E8" s="495">
        <v>3163760.0000000014</v>
      </c>
      <c r="F8" s="493">
        <v>4.7794329808913938</v>
      </c>
      <c r="G8" s="495">
        <v>13529.000000000007</v>
      </c>
      <c r="H8" s="495">
        <v>4868830.5540000023</v>
      </c>
      <c r="I8" s="546">
        <v>0.64979874836695739</v>
      </c>
      <c r="J8" s="493">
        <v>48.928449996304217</v>
      </c>
      <c r="K8" s="157"/>
    </row>
    <row r="9" spans="2:12" s="78" customFormat="1" ht="33" customHeight="1">
      <c r="B9" s="615" t="s">
        <v>152</v>
      </c>
      <c r="C9" s="492">
        <v>8</v>
      </c>
      <c r="D9" s="492">
        <v>77876</v>
      </c>
      <c r="E9" s="492">
        <v>580846.99999999988</v>
      </c>
      <c r="F9" s="493">
        <v>7.4586136935641258</v>
      </c>
      <c r="G9" s="492">
        <v>1883.0000000000002</v>
      </c>
      <c r="H9" s="492">
        <v>697371</v>
      </c>
      <c r="I9" s="546">
        <v>0.83290959905129391</v>
      </c>
      <c r="J9" s="493">
        <v>41.357408390865636</v>
      </c>
      <c r="K9" s="157"/>
    </row>
    <row r="10" spans="2:12" s="2" customFormat="1" ht="33" customHeight="1">
      <c r="B10" s="616" t="s">
        <v>136</v>
      </c>
      <c r="C10" s="483">
        <v>3</v>
      </c>
      <c r="D10" s="483">
        <v>24570</v>
      </c>
      <c r="E10" s="483">
        <v>219230</v>
      </c>
      <c r="F10" s="481">
        <v>8.9226699226699235</v>
      </c>
      <c r="G10" s="483">
        <v>693</v>
      </c>
      <c r="H10" s="483">
        <v>250861</v>
      </c>
      <c r="I10" s="547">
        <v>0.87391025308836368</v>
      </c>
      <c r="J10" s="481">
        <v>35.454545454545453</v>
      </c>
      <c r="K10" s="157"/>
      <c r="L10" s="78"/>
    </row>
    <row r="11" spans="2:12" s="2" customFormat="1" ht="33" customHeight="1">
      <c r="B11" s="616" t="s">
        <v>153</v>
      </c>
      <c r="C11" s="483">
        <v>1</v>
      </c>
      <c r="D11" s="483">
        <v>5466</v>
      </c>
      <c r="E11" s="483">
        <v>36474</v>
      </c>
      <c r="F11" s="481">
        <v>6.6728869374313939</v>
      </c>
      <c r="G11" s="483">
        <v>137</v>
      </c>
      <c r="H11" s="483">
        <v>50162</v>
      </c>
      <c r="I11" s="547">
        <v>0.72712411785813957</v>
      </c>
      <c r="J11" s="481">
        <v>39.897810218978101</v>
      </c>
      <c r="K11" s="157"/>
      <c r="L11" s="78"/>
    </row>
    <row r="12" spans="2:12" s="2" customFormat="1" ht="33" customHeight="1">
      <c r="B12" s="616" t="s">
        <v>154</v>
      </c>
      <c r="C12" s="483">
        <v>3</v>
      </c>
      <c r="D12" s="480">
        <v>43550</v>
      </c>
      <c r="E12" s="480">
        <v>301496</v>
      </c>
      <c r="F12" s="481">
        <v>6.9229850746268653</v>
      </c>
      <c r="G12" s="480">
        <v>970</v>
      </c>
      <c r="H12" s="480">
        <v>366036</v>
      </c>
      <c r="I12" s="547">
        <v>0.8236785452796993</v>
      </c>
      <c r="J12" s="481">
        <v>44.896907216494846</v>
      </c>
      <c r="K12" s="157"/>
      <c r="L12" s="78"/>
    </row>
    <row r="13" spans="2:12" s="78" customFormat="1" ht="33" customHeight="1">
      <c r="B13" s="616" t="s">
        <v>156</v>
      </c>
      <c r="C13" s="480">
        <v>1</v>
      </c>
      <c r="D13" s="480">
        <v>4290</v>
      </c>
      <c r="E13" s="480">
        <v>23647</v>
      </c>
      <c r="F13" s="481">
        <v>5.5121212121212118</v>
      </c>
      <c r="G13" s="480">
        <v>83</v>
      </c>
      <c r="H13" s="480">
        <v>30312</v>
      </c>
      <c r="I13" s="547">
        <v>0.78012008445500136</v>
      </c>
      <c r="J13" s="481">
        <v>51.686746987951807</v>
      </c>
      <c r="K13" s="157"/>
    </row>
    <row r="14" spans="2:12" s="2" customFormat="1" ht="33" customHeight="1">
      <c r="B14" s="615" t="s">
        <v>155</v>
      </c>
      <c r="C14" s="495">
        <v>13</v>
      </c>
      <c r="D14" s="495">
        <v>61861.999999999993</v>
      </c>
      <c r="E14" s="495">
        <v>387445</v>
      </c>
      <c r="F14" s="493">
        <v>6.2630532475510012</v>
      </c>
      <c r="G14" s="495">
        <v>1356.9999999999998</v>
      </c>
      <c r="H14" s="495">
        <v>482234</v>
      </c>
      <c r="I14" s="546">
        <v>0.80343775013789986</v>
      </c>
      <c r="J14" s="493">
        <v>45.587324981577012</v>
      </c>
      <c r="K14" s="157"/>
      <c r="L14" s="78"/>
    </row>
    <row r="15" spans="2:12" s="2" customFormat="1" ht="33" customHeight="1">
      <c r="B15" s="616" t="s">
        <v>136</v>
      </c>
      <c r="C15" s="497">
        <v>12</v>
      </c>
      <c r="D15" s="497">
        <v>61493</v>
      </c>
      <c r="E15" s="497">
        <v>386947</v>
      </c>
      <c r="F15" s="481">
        <v>6.2925373619761595</v>
      </c>
      <c r="G15" s="497">
        <v>1346</v>
      </c>
      <c r="H15" s="497">
        <v>478218.99999999994</v>
      </c>
      <c r="I15" s="547">
        <v>0.80914183668988482</v>
      </c>
      <c r="J15" s="481">
        <v>45.685735512630018</v>
      </c>
      <c r="K15" s="157"/>
      <c r="L15" s="78"/>
    </row>
    <row r="16" spans="2:12" s="2" customFormat="1" ht="33" customHeight="1">
      <c r="B16" s="616" t="s">
        <v>157</v>
      </c>
      <c r="C16" s="480">
        <v>1</v>
      </c>
      <c r="D16" s="480">
        <v>369</v>
      </c>
      <c r="E16" s="480">
        <v>498</v>
      </c>
      <c r="F16" s="481">
        <v>1.3495934959349594</v>
      </c>
      <c r="G16" s="480">
        <v>11</v>
      </c>
      <c r="H16" s="480">
        <v>4015</v>
      </c>
      <c r="I16" s="547">
        <v>0.12403486924034869</v>
      </c>
      <c r="J16" s="481">
        <v>33.545454545454547</v>
      </c>
      <c r="K16" s="157"/>
      <c r="L16" s="78"/>
    </row>
    <row r="17" spans="2:12" s="2" customFormat="1" ht="33" customHeight="1">
      <c r="B17" s="615" t="s">
        <v>158</v>
      </c>
      <c r="C17" s="495">
        <v>51</v>
      </c>
      <c r="D17" s="495">
        <v>362016.00000000006</v>
      </c>
      <c r="E17" s="495">
        <v>1698834.9999999993</v>
      </c>
      <c r="F17" s="493">
        <v>4.6927069521789067</v>
      </c>
      <c r="G17" s="495">
        <v>7173</v>
      </c>
      <c r="H17" s="495">
        <v>2580642.9999999995</v>
      </c>
      <c r="I17" s="546">
        <v>0.65829911382550765</v>
      </c>
      <c r="J17" s="493">
        <v>50.469259723964875</v>
      </c>
      <c r="K17" s="157"/>
      <c r="L17" s="78"/>
    </row>
    <row r="18" spans="2:12" s="2" customFormat="1" ht="33" customHeight="1">
      <c r="B18" s="616" t="s">
        <v>136</v>
      </c>
      <c r="C18" s="480">
        <v>32</v>
      </c>
      <c r="D18" s="480">
        <v>228367.99999999997</v>
      </c>
      <c r="E18" s="480">
        <v>1110138</v>
      </c>
      <c r="F18" s="481">
        <v>4.8611802003783371</v>
      </c>
      <c r="G18" s="480">
        <v>4593</v>
      </c>
      <c r="H18" s="480">
        <v>1619845</v>
      </c>
      <c r="I18" s="547">
        <v>0.68533594263648678</v>
      </c>
      <c r="J18" s="481">
        <v>49.720879599390372</v>
      </c>
      <c r="K18" s="157"/>
      <c r="L18" s="78"/>
    </row>
    <row r="19" spans="2:12" s="115" customFormat="1" ht="33" customHeight="1">
      <c r="B19" s="616" t="s">
        <v>153</v>
      </c>
      <c r="C19" s="483">
        <v>4</v>
      </c>
      <c r="D19" s="483">
        <v>3971</v>
      </c>
      <c r="E19" s="483">
        <v>16024</v>
      </c>
      <c r="F19" s="481">
        <v>4.0352556031226392</v>
      </c>
      <c r="G19" s="483">
        <v>151</v>
      </c>
      <c r="H19" s="483">
        <v>54957</v>
      </c>
      <c r="I19" s="547">
        <v>0.29157341194024416</v>
      </c>
      <c r="J19" s="481">
        <v>26.298013245033111</v>
      </c>
      <c r="K19" s="157"/>
      <c r="L19" s="78"/>
    </row>
    <row r="20" spans="2:12" s="2" customFormat="1" ht="33" customHeight="1">
      <c r="B20" s="616" t="s">
        <v>154</v>
      </c>
      <c r="C20" s="483">
        <v>14</v>
      </c>
      <c r="D20" s="483">
        <v>126553.99999999999</v>
      </c>
      <c r="E20" s="483">
        <v>556326.00000000012</v>
      </c>
      <c r="F20" s="481">
        <v>4.3959574568958724</v>
      </c>
      <c r="G20" s="483">
        <v>2339</v>
      </c>
      <c r="H20" s="483">
        <v>871621.99999999988</v>
      </c>
      <c r="I20" s="547">
        <v>0.63826521129572245</v>
      </c>
      <c r="J20" s="481">
        <v>54.106028217186825</v>
      </c>
      <c r="K20" s="157"/>
      <c r="L20" s="78"/>
    </row>
    <row r="21" spans="2:12" s="2" customFormat="1" ht="33" customHeight="1">
      <c r="B21" s="616" t="s">
        <v>156</v>
      </c>
      <c r="C21" s="483">
        <v>1</v>
      </c>
      <c r="D21" s="480">
        <v>3123</v>
      </c>
      <c r="E21" s="480">
        <v>16347</v>
      </c>
      <c r="F21" s="481">
        <v>5.2343900096061482</v>
      </c>
      <c r="G21" s="480">
        <v>90</v>
      </c>
      <c r="H21" s="480">
        <v>34219</v>
      </c>
      <c r="I21" s="547">
        <v>0.47771705777492035</v>
      </c>
      <c r="J21" s="481">
        <v>34.700000000000003</v>
      </c>
      <c r="K21" s="157"/>
      <c r="L21" s="78"/>
    </row>
    <row r="22" spans="2:12" s="2" customFormat="1" ht="33" customHeight="1">
      <c r="B22" s="615" t="s">
        <v>159</v>
      </c>
      <c r="C22" s="492">
        <v>110</v>
      </c>
      <c r="D22" s="492">
        <v>160199.00000000006</v>
      </c>
      <c r="E22" s="492">
        <v>496633.00000000006</v>
      </c>
      <c r="F22" s="493">
        <v>3.1001005000031205</v>
      </c>
      <c r="G22" s="492">
        <v>3115.9999999999995</v>
      </c>
      <c r="H22" s="492">
        <v>1108582.5539999998</v>
      </c>
      <c r="I22" s="546">
        <v>0.44798918962601691</v>
      </c>
      <c r="J22" s="493">
        <v>51.411745827984625</v>
      </c>
      <c r="K22" s="157"/>
      <c r="L22" s="78"/>
    </row>
    <row r="23" spans="2:12" s="2" customFormat="1" ht="33" customHeight="1">
      <c r="B23" s="616" t="s">
        <v>136</v>
      </c>
      <c r="C23" s="483">
        <v>85</v>
      </c>
      <c r="D23" s="483">
        <v>135964.99999999997</v>
      </c>
      <c r="E23" s="483">
        <v>396576.00000000006</v>
      </c>
      <c r="F23" s="481">
        <v>2.9167506343544307</v>
      </c>
      <c r="G23" s="483">
        <v>2279.9999999999995</v>
      </c>
      <c r="H23" s="483">
        <v>817382.15900000022</v>
      </c>
      <c r="I23" s="547">
        <v>0.48517819435302839</v>
      </c>
      <c r="J23" s="481">
        <v>59.633771929824562</v>
      </c>
      <c r="K23" s="157"/>
      <c r="L23" s="78"/>
    </row>
    <row r="24" spans="2:12" s="2" customFormat="1" ht="33" customHeight="1">
      <c r="B24" s="616" t="s">
        <v>153</v>
      </c>
      <c r="C24" s="497">
        <v>8</v>
      </c>
      <c r="D24" s="483">
        <v>1180</v>
      </c>
      <c r="E24" s="483">
        <v>4008</v>
      </c>
      <c r="F24" s="481">
        <v>3.3966101694915256</v>
      </c>
      <c r="G24" s="497">
        <v>174</v>
      </c>
      <c r="H24" s="497">
        <v>55123.394999999997</v>
      </c>
      <c r="I24" s="547">
        <v>7.2709599980189901E-2</v>
      </c>
      <c r="J24" s="481">
        <v>6.7816091954022992</v>
      </c>
      <c r="K24" s="157"/>
      <c r="L24" s="78"/>
    </row>
    <row r="25" spans="2:12" s="2" customFormat="1" ht="33" customHeight="1">
      <c r="B25" s="616" t="s">
        <v>154</v>
      </c>
      <c r="C25" s="480">
        <v>8</v>
      </c>
      <c r="D25" s="480">
        <v>14765</v>
      </c>
      <c r="E25" s="480">
        <v>56988</v>
      </c>
      <c r="F25" s="481">
        <v>3.8596681341009145</v>
      </c>
      <c r="G25" s="480">
        <v>332</v>
      </c>
      <c r="H25" s="480">
        <v>116350</v>
      </c>
      <c r="I25" s="547">
        <v>0.48979802320584442</v>
      </c>
      <c r="J25" s="481">
        <v>44.472891566265062</v>
      </c>
      <c r="K25" s="157"/>
      <c r="L25" s="78"/>
    </row>
    <row r="26" spans="2:12" s="113" customFormat="1" ht="33" customHeight="1">
      <c r="B26" s="616" t="s">
        <v>156</v>
      </c>
      <c r="C26" s="483">
        <v>1</v>
      </c>
      <c r="D26" s="483">
        <v>226</v>
      </c>
      <c r="E26" s="483">
        <v>238</v>
      </c>
      <c r="F26" s="481">
        <v>1.0530973451327434</v>
      </c>
      <c r="G26" s="483">
        <v>6</v>
      </c>
      <c r="H26" s="483">
        <v>2202</v>
      </c>
      <c r="I26" s="547">
        <v>0.10808356039963669</v>
      </c>
      <c r="J26" s="481">
        <v>37.666666666666664</v>
      </c>
      <c r="K26" s="157"/>
      <c r="L26" s="78"/>
    </row>
    <row r="27" spans="2:12" s="78" customFormat="1" ht="33" customHeight="1">
      <c r="B27" s="616" t="s">
        <v>157</v>
      </c>
      <c r="C27" s="480">
        <v>5</v>
      </c>
      <c r="D27" s="480">
        <v>6121</v>
      </c>
      <c r="E27" s="480">
        <v>33416</v>
      </c>
      <c r="F27" s="481">
        <v>5.4592386864891358</v>
      </c>
      <c r="G27" s="480">
        <v>253</v>
      </c>
      <c r="H27" s="480">
        <v>90041</v>
      </c>
      <c r="I27" s="547">
        <v>0.37111982319165715</v>
      </c>
      <c r="J27" s="481">
        <v>24.193675889328063</v>
      </c>
      <c r="K27" s="157"/>
    </row>
    <row r="28" spans="2:12" s="2" customFormat="1" ht="33" customHeight="1">
      <c r="B28" s="616" t="s">
        <v>160</v>
      </c>
      <c r="C28" s="483">
        <v>3</v>
      </c>
      <c r="D28" s="483">
        <v>1942</v>
      </c>
      <c r="E28" s="483">
        <v>5407</v>
      </c>
      <c r="F28" s="481">
        <v>2.7842430484037077</v>
      </c>
      <c r="G28" s="483">
        <v>71</v>
      </c>
      <c r="H28" s="483">
        <v>27484</v>
      </c>
      <c r="I28" s="547">
        <v>0.19673264444767866</v>
      </c>
      <c r="J28" s="481">
        <v>27.35211267605634</v>
      </c>
      <c r="K28" s="157"/>
      <c r="L28" s="78"/>
    </row>
    <row r="29" spans="2:12" s="2" customFormat="1" ht="33" customHeight="1">
      <c r="B29" s="496" t="s">
        <v>140</v>
      </c>
      <c r="C29" s="495">
        <v>448</v>
      </c>
      <c r="D29" s="495">
        <v>376282.00000000017</v>
      </c>
      <c r="E29" s="495">
        <v>1547750.9999999993</v>
      </c>
      <c r="F29" s="493">
        <v>4.1132740869879472</v>
      </c>
      <c r="G29" s="495">
        <v>9667.0000000000018</v>
      </c>
      <c r="H29" s="495">
        <v>3530632.9999999991</v>
      </c>
      <c r="I29" s="546">
        <v>0.43837776398736422</v>
      </c>
      <c r="J29" s="493">
        <v>38.924381917864913</v>
      </c>
      <c r="K29" s="157"/>
      <c r="L29" s="78"/>
    </row>
    <row r="30" spans="2:12" s="2" customFormat="1" ht="33" customHeight="1">
      <c r="B30" s="615" t="s">
        <v>280</v>
      </c>
      <c r="C30" s="495">
        <v>40</v>
      </c>
      <c r="D30" s="492">
        <v>81328</v>
      </c>
      <c r="E30" s="492">
        <v>554248</v>
      </c>
      <c r="F30" s="493">
        <v>6.8149714735392486</v>
      </c>
      <c r="G30" s="492">
        <v>2450</v>
      </c>
      <c r="H30" s="492">
        <v>906587.99999999988</v>
      </c>
      <c r="I30" s="546">
        <v>0.61135598529872448</v>
      </c>
      <c r="J30" s="493">
        <v>33.195102040816323</v>
      </c>
      <c r="K30" s="157"/>
      <c r="L30" s="78"/>
    </row>
    <row r="31" spans="2:12" s="2" customFormat="1" ht="33" customHeight="1">
      <c r="B31" s="616" t="s">
        <v>162</v>
      </c>
      <c r="C31" s="480">
        <v>35</v>
      </c>
      <c r="D31" s="480">
        <v>76398</v>
      </c>
      <c r="E31" s="480">
        <v>532119</v>
      </c>
      <c r="F31" s="481">
        <v>6.9650907091808687</v>
      </c>
      <c r="G31" s="480">
        <v>2319</v>
      </c>
      <c r="H31" s="480">
        <v>858684.00000000023</v>
      </c>
      <c r="I31" s="547">
        <v>0.61969129505149723</v>
      </c>
      <c r="J31" s="481">
        <v>32.944372574385511</v>
      </c>
      <c r="K31" s="157"/>
      <c r="L31" s="78"/>
    </row>
    <row r="32" spans="2:12" s="2" customFormat="1" ht="33" customHeight="1">
      <c r="B32" s="616" t="s">
        <v>163</v>
      </c>
      <c r="C32" s="483">
        <v>1</v>
      </c>
      <c r="D32" s="483">
        <v>35</v>
      </c>
      <c r="E32" s="483">
        <v>9718</v>
      </c>
      <c r="F32" s="481">
        <v>277.65714285714284</v>
      </c>
      <c r="G32" s="483">
        <v>51</v>
      </c>
      <c r="H32" s="483">
        <v>18615</v>
      </c>
      <c r="I32" s="547">
        <v>0.52205210851463868</v>
      </c>
      <c r="J32" s="481">
        <v>0.68627450980392157</v>
      </c>
      <c r="K32" s="157"/>
      <c r="L32" s="78"/>
    </row>
    <row r="33" spans="2:12" s="2" customFormat="1" ht="33" customHeight="1">
      <c r="B33" s="616" t="s">
        <v>164</v>
      </c>
      <c r="C33" s="497">
        <v>4</v>
      </c>
      <c r="D33" s="497">
        <v>4895</v>
      </c>
      <c r="E33" s="483">
        <v>12411</v>
      </c>
      <c r="F33" s="481">
        <v>2.5354443309499488</v>
      </c>
      <c r="G33" s="497">
        <v>80</v>
      </c>
      <c r="H33" s="497">
        <v>29289</v>
      </c>
      <c r="I33" s="547">
        <v>0.42374270203830788</v>
      </c>
      <c r="J33" s="481">
        <v>61.1875</v>
      </c>
      <c r="K33" s="157"/>
      <c r="L33" s="78"/>
    </row>
    <row r="34" spans="2:12" s="78" customFormat="1" ht="33" customHeight="1">
      <c r="B34" s="615" t="s">
        <v>281</v>
      </c>
      <c r="C34" s="492">
        <v>408</v>
      </c>
      <c r="D34" s="492">
        <v>294953.99999999994</v>
      </c>
      <c r="E34" s="492">
        <v>993502.99999999942</v>
      </c>
      <c r="F34" s="493">
        <v>3.368332011093254</v>
      </c>
      <c r="G34" s="492">
        <v>7217</v>
      </c>
      <c r="H34" s="492">
        <v>2624045.0000000019</v>
      </c>
      <c r="I34" s="546">
        <v>0.37861507710424125</v>
      </c>
      <c r="J34" s="493">
        <v>40.869336289316884</v>
      </c>
      <c r="K34" s="157"/>
    </row>
    <row r="35" spans="2:12" s="78" customFormat="1" ht="33" customHeight="1">
      <c r="B35" s="614" t="s">
        <v>165</v>
      </c>
      <c r="C35" s="483">
        <v>297</v>
      </c>
      <c r="D35" s="483">
        <v>228139.99999999994</v>
      </c>
      <c r="E35" s="483">
        <v>763969.99999999977</v>
      </c>
      <c r="F35" s="481">
        <v>3.3486894012448496</v>
      </c>
      <c r="G35" s="483">
        <v>5546.0000000000018</v>
      </c>
      <c r="H35" s="483">
        <v>2008160</v>
      </c>
      <c r="I35" s="547">
        <v>0.38043283403712841</v>
      </c>
      <c r="J35" s="481">
        <v>41.135953840605815</v>
      </c>
      <c r="K35" s="157"/>
      <c r="L35" s="159"/>
    </row>
    <row r="36" spans="2:12" s="2" customFormat="1" ht="33" customHeight="1">
      <c r="B36" s="614" t="s">
        <v>163</v>
      </c>
      <c r="C36" s="480">
        <v>7</v>
      </c>
      <c r="D36" s="480">
        <v>5157</v>
      </c>
      <c r="E36" s="480">
        <v>45033</v>
      </c>
      <c r="F36" s="481">
        <v>8.7324025596276904</v>
      </c>
      <c r="G36" s="480">
        <v>84</v>
      </c>
      <c r="H36" s="480">
        <v>33580</v>
      </c>
      <c r="I36" s="547">
        <v>1.3410661107802264</v>
      </c>
      <c r="J36" s="481">
        <v>61.392857142857146</v>
      </c>
      <c r="K36" s="157"/>
      <c r="L36" s="78"/>
    </row>
    <row r="37" spans="2:12" s="2" customFormat="1" ht="33" customHeight="1">
      <c r="B37" s="614" t="s">
        <v>164</v>
      </c>
      <c r="C37" s="483">
        <v>104</v>
      </c>
      <c r="D37" s="483">
        <v>61657.000000000051</v>
      </c>
      <c r="E37" s="483">
        <v>184500</v>
      </c>
      <c r="F37" s="481">
        <v>2.9923609646917599</v>
      </c>
      <c r="G37" s="483">
        <v>1586.9999999999998</v>
      </c>
      <c r="H37" s="483">
        <v>582304.99999999977</v>
      </c>
      <c r="I37" s="547">
        <v>0.31684426546225786</v>
      </c>
      <c r="J37" s="481">
        <v>38.851291745431666</v>
      </c>
      <c r="K37" s="157"/>
      <c r="L37" s="78"/>
    </row>
    <row r="38" spans="2:12" s="2" customFormat="1" ht="33" customHeight="1">
      <c r="B38" s="617" t="s">
        <v>223</v>
      </c>
      <c r="C38" s="618"/>
      <c r="D38" s="618"/>
      <c r="E38" s="618"/>
      <c r="F38" s="618"/>
      <c r="G38" s="618"/>
      <c r="H38" s="618"/>
      <c r="I38" s="618"/>
      <c r="J38" s="619"/>
      <c r="K38" s="157"/>
      <c r="L38" s="78"/>
    </row>
    <row r="39" spans="2:12" s="78" customFormat="1" ht="33" customHeight="1">
      <c r="B39" s="496" t="s">
        <v>224</v>
      </c>
      <c r="C39" s="495">
        <v>182</v>
      </c>
      <c r="D39" s="492">
        <v>661953</v>
      </c>
      <c r="E39" s="492">
        <v>3163760.0000000005</v>
      </c>
      <c r="F39" s="493">
        <v>4.7794329808913929</v>
      </c>
      <c r="G39" s="492">
        <v>13529</v>
      </c>
      <c r="H39" s="492">
        <v>4868830.5539999995</v>
      </c>
      <c r="I39" s="546">
        <v>0.64979874836695761</v>
      </c>
      <c r="J39" s="493">
        <v>48.928449996304238</v>
      </c>
      <c r="K39" s="157"/>
    </row>
    <row r="40" spans="2:12" s="2" customFormat="1" ht="33" customHeight="1">
      <c r="B40" s="614" t="s">
        <v>136</v>
      </c>
      <c r="C40" s="480">
        <v>132</v>
      </c>
      <c r="D40" s="480">
        <v>450396</v>
      </c>
      <c r="E40" s="480">
        <v>2112891.0000000005</v>
      </c>
      <c r="F40" s="481">
        <v>4.6911850904537351</v>
      </c>
      <c r="G40" s="480">
        <v>8912</v>
      </c>
      <c r="H40" s="480">
        <v>3166307.159</v>
      </c>
      <c r="I40" s="547">
        <v>0.66730449507852074</v>
      </c>
      <c r="J40" s="481">
        <v>50.538150807899463</v>
      </c>
      <c r="K40" s="157"/>
      <c r="L40" s="78"/>
    </row>
    <row r="41" spans="2:12" s="2" customFormat="1" ht="33" customHeight="1">
      <c r="B41" s="614" t="s">
        <v>153</v>
      </c>
      <c r="C41" s="483">
        <v>13</v>
      </c>
      <c r="D41" s="483">
        <v>10617</v>
      </c>
      <c r="E41" s="483">
        <v>56506</v>
      </c>
      <c r="F41" s="481">
        <v>5.3222190826033717</v>
      </c>
      <c r="G41" s="483">
        <v>462</v>
      </c>
      <c r="H41" s="483">
        <v>160242.39499999999</v>
      </c>
      <c r="I41" s="547">
        <v>0.3526282791766811</v>
      </c>
      <c r="J41" s="481">
        <v>22.980519480519479</v>
      </c>
      <c r="K41" s="157"/>
      <c r="L41" s="78"/>
    </row>
    <row r="42" spans="2:12" s="2" customFormat="1" ht="33" customHeight="1">
      <c r="B42" s="614" t="s">
        <v>154</v>
      </c>
      <c r="C42" s="497">
        <v>25</v>
      </c>
      <c r="D42" s="497">
        <v>184869</v>
      </c>
      <c r="E42" s="483">
        <v>914810</v>
      </c>
      <c r="F42" s="481">
        <v>4.9484229373231852</v>
      </c>
      <c r="G42" s="497">
        <v>3640.9999999999995</v>
      </c>
      <c r="H42" s="497">
        <v>1354008</v>
      </c>
      <c r="I42" s="547">
        <v>0.675631163183674</v>
      </c>
      <c r="J42" s="481">
        <v>50.774237846745407</v>
      </c>
      <c r="K42" s="157"/>
      <c r="L42" s="78"/>
    </row>
    <row r="43" spans="2:12" s="78" customFormat="1" ht="33" customHeight="1">
      <c r="B43" s="614" t="s">
        <v>156</v>
      </c>
      <c r="C43" s="480">
        <v>3</v>
      </c>
      <c r="D43" s="480">
        <v>7638.9999999999991</v>
      </c>
      <c r="E43" s="480">
        <v>40232</v>
      </c>
      <c r="F43" s="481">
        <v>5.2666579395208801</v>
      </c>
      <c r="G43" s="480">
        <v>179</v>
      </c>
      <c r="H43" s="480">
        <v>66733</v>
      </c>
      <c r="I43" s="547">
        <v>0.60288013426640497</v>
      </c>
      <c r="J43" s="481">
        <v>42.675977653631278</v>
      </c>
      <c r="K43" s="157"/>
    </row>
    <row r="44" spans="2:12" s="78" customFormat="1" ht="33" customHeight="1">
      <c r="B44" s="614" t="s">
        <v>157</v>
      </c>
      <c r="C44" s="483">
        <v>6</v>
      </c>
      <c r="D44" s="483">
        <v>6490</v>
      </c>
      <c r="E44" s="483">
        <v>33914</v>
      </c>
      <c r="F44" s="481">
        <v>5.2255778120184901</v>
      </c>
      <c r="G44" s="483">
        <v>264</v>
      </c>
      <c r="H44" s="483">
        <v>94056</v>
      </c>
      <c r="I44" s="547">
        <v>0.36057242493833463</v>
      </c>
      <c r="J44" s="481">
        <v>24.583333333333332</v>
      </c>
      <c r="K44" s="157"/>
    </row>
    <row r="45" spans="2:12" s="2" customFormat="1" ht="33" customHeight="1">
      <c r="B45" s="614" t="s">
        <v>160</v>
      </c>
      <c r="C45" s="480">
        <v>3</v>
      </c>
      <c r="D45" s="480">
        <v>1942</v>
      </c>
      <c r="E45" s="480">
        <v>5407</v>
      </c>
      <c r="F45" s="481">
        <v>2.7842430484037077</v>
      </c>
      <c r="G45" s="480">
        <v>71</v>
      </c>
      <c r="H45" s="480">
        <v>27484</v>
      </c>
      <c r="I45" s="547">
        <v>0.19673264444767866</v>
      </c>
      <c r="J45" s="481">
        <v>27.35211267605634</v>
      </c>
      <c r="K45" s="157"/>
      <c r="L45" s="78"/>
    </row>
    <row r="46" spans="2:12" ht="33" customHeight="1">
      <c r="B46" s="488"/>
      <c r="C46" s="489"/>
      <c r="D46" s="489"/>
      <c r="E46" s="452"/>
      <c r="F46" s="490"/>
      <c r="G46" s="489"/>
      <c r="H46" s="489"/>
      <c r="I46" s="489"/>
      <c r="J46" s="488"/>
      <c r="L46" s="78"/>
    </row>
    <row r="47" spans="2:12" ht="33" customHeight="1">
      <c r="B47" s="611" t="s">
        <v>331</v>
      </c>
      <c r="C47" s="331"/>
      <c r="D47" s="331"/>
      <c r="E47" s="331"/>
      <c r="F47" s="487"/>
      <c r="G47" s="331"/>
      <c r="H47" s="331"/>
      <c r="I47" s="331"/>
      <c r="J47" s="491"/>
      <c r="L47" s="78"/>
    </row>
    <row r="48" spans="2:12" ht="33" customHeight="1">
      <c r="L48" s="78"/>
    </row>
    <row r="49" spans="2:26" ht="33" customHeight="1">
      <c r="L49" s="78"/>
    </row>
    <row r="50" spans="2:26" ht="33" customHeight="1">
      <c r="L50" s="78"/>
    </row>
    <row r="51" spans="2:26" ht="33" customHeight="1">
      <c r="L51" s="78"/>
    </row>
    <row r="52" spans="2:26" ht="33" customHeight="1">
      <c r="B52" s="175"/>
      <c r="C52" s="219"/>
      <c r="D52" s="219"/>
      <c r="E52" s="219"/>
      <c r="F52" s="624"/>
      <c r="L52" s="78"/>
    </row>
    <row r="53" spans="2:26" ht="33" customHeight="1">
      <c r="B53" s="175"/>
      <c r="C53" s="620" t="s">
        <v>0</v>
      </c>
      <c r="D53" s="621">
        <f>+F7</f>
        <v>4.5380005490086575</v>
      </c>
      <c r="E53" s="219"/>
      <c r="F53" s="624"/>
    </row>
    <row r="54" spans="2:26" ht="33" customHeight="1">
      <c r="B54" s="175"/>
      <c r="C54" s="622" t="s">
        <v>135</v>
      </c>
      <c r="D54" s="621">
        <f>+F8</f>
        <v>4.7794329808913938</v>
      </c>
      <c r="E54" s="219"/>
      <c r="F54" s="624"/>
    </row>
    <row r="55" spans="2:26" ht="33" customHeight="1">
      <c r="B55" s="175"/>
      <c r="C55" s="620" t="s">
        <v>161</v>
      </c>
      <c r="D55" s="621">
        <f>+F29</f>
        <v>4.1132740869879472</v>
      </c>
      <c r="E55" s="219"/>
      <c r="F55" s="624"/>
    </row>
    <row r="56" spans="2:26" s="151" customFormat="1" ht="33" customHeight="1">
      <c r="B56" s="175"/>
      <c r="C56" s="625"/>
      <c r="D56" s="623"/>
      <c r="E56" s="219"/>
      <c r="F56" s="624"/>
      <c r="G56" s="5"/>
      <c r="H56" s="5"/>
      <c r="I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2:26" s="151" customFormat="1" ht="33" customHeight="1">
      <c r="B57" s="175"/>
      <c r="C57" s="219"/>
      <c r="D57" s="219"/>
      <c r="E57" s="219"/>
      <c r="F57" s="624"/>
      <c r="G57" s="5"/>
      <c r="H57" s="5"/>
      <c r="I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 s="151" customFormat="1" ht="33" customHeight="1">
      <c r="B58" s="5"/>
      <c r="C58" s="10"/>
      <c r="D58" s="10"/>
      <c r="E58" s="10"/>
      <c r="G58" s="5"/>
      <c r="H58" s="5"/>
      <c r="I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 s="151" customFormat="1" ht="33" customHeight="1">
      <c r="B59" s="5"/>
      <c r="C59" s="10"/>
      <c r="D59" s="10"/>
      <c r="E59" s="10"/>
      <c r="G59" s="5"/>
      <c r="H59" s="5"/>
      <c r="I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 s="151" customFormat="1" ht="33" customHeight="1">
      <c r="B60" s="611" t="s">
        <v>363</v>
      </c>
      <c r="C60" s="5"/>
      <c r="D60" s="5"/>
      <c r="E60" s="5"/>
      <c r="G60" s="5"/>
      <c r="H60" s="5"/>
      <c r="I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 s="151" customFormat="1" ht="33" customHeight="1">
      <c r="B61" s="76"/>
      <c r="C61" s="5"/>
      <c r="D61" s="5"/>
      <c r="E61" s="5"/>
      <c r="G61" s="5"/>
      <c r="H61" s="5"/>
      <c r="I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2:26" s="151" customFormat="1" ht="33" customHeight="1">
      <c r="B62" s="76"/>
      <c r="C62" s="5"/>
      <c r="D62" s="5"/>
      <c r="E62" s="5"/>
      <c r="G62" s="5"/>
      <c r="H62" s="5"/>
      <c r="I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2:26" s="151" customFormat="1" ht="33" customHeight="1">
      <c r="B63" s="76"/>
      <c r="C63" s="5"/>
      <c r="D63" s="5"/>
      <c r="E63" s="5"/>
      <c r="G63" s="5"/>
      <c r="H63" s="5"/>
      <c r="I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2:26" s="151" customFormat="1" ht="33" customHeight="1">
      <c r="B64" s="76"/>
      <c r="C64" s="5"/>
      <c r="D64" s="5"/>
      <c r="E64" s="5"/>
      <c r="G64" s="5"/>
      <c r="H64" s="5"/>
      <c r="I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2:26" s="151" customFormat="1" ht="33" customHeight="1">
      <c r="B65" s="76"/>
      <c r="C65" s="5"/>
      <c r="D65" s="5"/>
      <c r="E65" s="5"/>
      <c r="G65" s="5"/>
      <c r="H65" s="5"/>
      <c r="I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2:26" s="151" customFormat="1" ht="33" customHeight="1">
      <c r="B66" s="218"/>
      <c r="C66" s="175"/>
      <c r="D66" s="175"/>
      <c r="E66" s="175"/>
      <c r="G66" s="5"/>
      <c r="H66" s="5"/>
      <c r="I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2:26" s="151" customFormat="1" ht="33" customHeight="1">
      <c r="B67" s="218"/>
      <c r="C67" s="620" t="s">
        <v>0</v>
      </c>
      <c r="D67" s="621">
        <f>+J7</f>
        <v>44.759225728573867</v>
      </c>
      <c r="E67" s="175"/>
      <c r="G67" s="5"/>
      <c r="H67" s="5"/>
      <c r="I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2:26" s="151" customFormat="1" ht="33" customHeight="1">
      <c r="B68" s="218"/>
      <c r="C68" s="622" t="s">
        <v>135</v>
      </c>
      <c r="D68" s="621">
        <f>+J8</f>
        <v>48.928449996304217</v>
      </c>
      <c r="E68" s="175"/>
      <c r="G68" s="5"/>
      <c r="H68" s="5"/>
      <c r="I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2:26" s="151" customFormat="1" ht="33" customHeight="1">
      <c r="B69" s="218"/>
      <c r="C69" s="620" t="s">
        <v>161</v>
      </c>
      <c r="D69" s="623">
        <f>+J29</f>
        <v>38.924381917864913</v>
      </c>
      <c r="E69" s="175"/>
      <c r="G69" s="5"/>
      <c r="H69" s="5"/>
      <c r="I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2:26" s="151" customFormat="1" ht="33" customHeight="1">
      <c r="B70" s="76"/>
      <c r="C70" s="114"/>
      <c r="D70" s="160"/>
      <c r="E70" s="5"/>
      <c r="G70" s="5"/>
      <c r="H70" s="5"/>
      <c r="I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2:26" s="151" customFormat="1" ht="33" customHeight="1">
      <c r="B71" s="76"/>
      <c r="C71" s="5"/>
      <c r="D71" s="5"/>
      <c r="E71" s="5"/>
      <c r="G71" s="5"/>
      <c r="H71" s="5"/>
      <c r="I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2:26" ht="33" customHeight="1">
      <c r="B72" s="76"/>
    </row>
    <row r="73" spans="2:26">
      <c r="B73" s="350" t="s">
        <v>398</v>
      </c>
      <c r="C73" s="227"/>
      <c r="D73" s="227"/>
      <c r="E73" s="227"/>
    </row>
    <row r="74" spans="2:26">
      <c r="B74" s="571" t="s">
        <v>369</v>
      </c>
      <c r="C74" s="227"/>
      <c r="D74" s="227"/>
      <c r="E74" s="227"/>
    </row>
    <row r="75" spans="2:26">
      <c r="B75" s="228"/>
      <c r="C75" s="227"/>
      <c r="D75" s="227"/>
      <c r="E75" s="227"/>
    </row>
    <row r="76" spans="2:26">
      <c r="B76" s="227"/>
      <c r="C76" s="227"/>
      <c r="D76" s="227"/>
      <c r="E76" s="227"/>
    </row>
  </sheetData>
  <mergeCells count="2">
    <mergeCell ref="B3:J3"/>
    <mergeCell ref="B4:J4"/>
  </mergeCells>
  <hyperlinks>
    <hyperlink ref="B2" location="Indice!A1" display="Índice"/>
    <hyperlink ref="J2" location="'4.6 Camas dotación'!A1" display="Siguiente"/>
    <hyperlink ref="I2" location="'4.4 Prom de estada por entidad'!A1" display="Anterior"/>
  </hyperlink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55"/>
  <sheetViews>
    <sheetView showGridLines="0" zoomScale="70" zoomScaleNormal="70" workbookViewId="0">
      <selection activeCell="B2" sqref="B2"/>
    </sheetView>
  </sheetViews>
  <sheetFormatPr baseColWidth="10" defaultColWidth="11.28515625" defaultRowHeight="17.25"/>
  <cols>
    <col min="1" max="1" width="2.85546875" style="5" customWidth="1"/>
    <col min="2" max="2" width="34" style="5" customWidth="1"/>
    <col min="3" max="21" width="9.7109375" style="5" customWidth="1"/>
    <col min="22" max="22" width="4.5703125" style="5" customWidth="1"/>
    <col min="23" max="41" width="9" style="5" customWidth="1"/>
    <col min="42" max="16384" width="11.28515625" style="5"/>
  </cols>
  <sheetData>
    <row r="1" spans="2:42" ht="78" customHeight="1"/>
    <row r="2" spans="2:42" ht="33" customHeight="1">
      <c r="B2" s="552" t="s">
        <v>122</v>
      </c>
      <c r="AO2" s="550" t="s">
        <v>366</v>
      </c>
      <c r="AP2" s="550" t="s">
        <v>367</v>
      </c>
    </row>
    <row r="3" spans="2:42" ht="33" customHeight="1">
      <c r="B3" s="707" t="s">
        <v>282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  <c r="S3" s="707"/>
      <c r="T3" s="707"/>
      <c r="U3" s="707"/>
      <c r="V3" s="707"/>
      <c r="W3" s="707"/>
      <c r="X3" s="707"/>
      <c r="Y3" s="707"/>
      <c r="Z3" s="707"/>
      <c r="AA3" s="707"/>
      <c r="AB3" s="707"/>
      <c r="AC3" s="707"/>
      <c r="AD3" s="707"/>
      <c r="AE3" s="707"/>
      <c r="AF3" s="707"/>
      <c r="AG3" s="707"/>
      <c r="AH3" s="707"/>
      <c r="AI3" s="707"/>
      <c r="AJ3" s="707"/>
      <c r="AK3" s="707"/>
      <c r="AL3" s="707"/>
      <c r="AM3" s="707"/>
      <c r="AN3" s="707"/>
      <c r="AO3" s="707"/>
    </row>
    <row r="4" spans="2:42" ht="33" customHeight="1">
      <c r="B4" s="740" t="s">
        <v>332</v>
      </c>
      <c r="C4" s="740"/>
      <c r="D4" s="740"/>
      <c r="E4" s="740"/>
      <c r="F4" s="740"/>
      <c r="G4" s="740"/>
      <c r="H4" s="740"/>
      <c r="I4" s="740"/>
      <c r="J4" s="740"/>
      <c r="K4" s="740"/>
      <c r="L4" s="740"/>
      <c r="M4" s="740"/>
      <c r="N4" s="740"/>
      <c r="O4" s="740"/>
      <c r="P4" s="740"/>
      <c r="Q4" s="740"/>
      <c r="R4" s="740"/>
      <c r="S4" s="740"/>
      <c r="T4" s="740"/>
      <c r="U4" s="740"/>
      <c r="V4" s="740"/>
      <c r="W4" s="740"/>
      <c r="X4" s="740"/>
      <c r="Y4" s="740"/>
      <c r="Z4" s="740"/>
      <c r="AA4" s="740"/>
      <c r="AB4" s="740"/>
      <c r="AC4" s="740"/>
      <c r="AD4" s="740"/>
      <c r="AE4" s="740"/>
      <c r="AF4" s="740"/>
      <c r="AG4" s="740"/>
      <c r="AH4" s="740"/>
      <c r="AI4" s="740"/>
      <c r="AJ4" s="740"/>
      <c r="AK4" s="740"/>
      <c r="AL4" s="740"/>
      <c r="AM4" s="740"/>
      <c r="AN4" s="740"/>
      <c r="AO4" s="740"/>
    </row>
    <row r="5" spans="2:42" ht="33" customHeight="1">
      <c r="B5" s="116"/>
      <c r="W5" s="10"/>
      <c r="X5" s="10"/>
    </row>
    <row r="6" spans="2:42" ht="33" customHeight="1">
      <c r="B6" s="763" t="s">
        <v>133</v>
      </c>
      <c r="C6" s="765" t="s">
        <v>62</v>
      </c>
      <c r="D6" s="765"/>
      <c r="E6" s="765"/>
      <c r="F6" s="765"/>
      <c r="G6" s="765"/>
      <c r="H6" s="765"/>
      <c r="I6" s="765"/>
      <c r="J6" s="765"/>
      <c r="K6" s="765"/>
      <c r="L6" s="765"/>
      <c r="M6" s="765"/>
      <c r="N6" s="765"/>
      <c r="O6" s="765"/>
      <c r="P6" s="765"/>
      <c r="Q6" s="765"/>
      <c r="R6" s="765"/>
      <c r="S6" s="765"/>
      <c r="T6" s="765"/>
      <c r="U6" s="765"/>
      <c r="V6" s="499"/>
      <c r="W6" s="765" t="s">
        <v>134</v>
      </c>
      <c r="X6" s="765"/>
      <c r="Y6" s="765"/>
      <c r="Z6" s="765"/>
      <c r="AA6" s="765"/>
      <c r="AB6" s="765"/>
      <c r="AC6" s="765"/>
      <c r="AD6" s="765"/>
      <c r="AE6" s="765"/>
      <c r="AF6" s="765"/>
      <c r="AG6" s="765"/>
      <c r="AH6" s="765"/>
      <c r="AI6" s="765"/>
      <c r="AJ6" s="765"/>
      <c r="AK6" s="765"/>
      <c r="AL6" s="765"/>
      <c r="AM6" s="765"/>
      <c r="AN6" s="765"/>
      <c r="AO6" s="765"/>
    </row>
    <row r="7" spans="2:42" ht="33" customHeight="1">
      <c r="B7" s="764"/>
      <c r="C7" s="545">
        <v>2003</v>
      </c>
      <c r="D7" s="545">
        <v>2004</v>
      </c>
      <c r="E7" s="545">
        <v>2005</v>
      </c>
      <c r="F7" s="545">
        <v>2006</v>
      </c>
      <c r="G7" s="545">
        <v>2007</v>
      </c>
      <c r="H7" s="545">
        <v>2008</v>
      </c>
      <c r="I7" s="545">
        <v>2009</v>
      </c>
      <c r="J7" s="545">
        <v>2010</v>
      </c>
      <c r="K7" s="545">
        <v>2011</v>
      </c>
      <c r="L7" s="545">
        <v>2012</v>
      </c>
      <c r="M7" s="545">
        <v>2013</v>
      </c>
      <c r="N7" s="545">
        <v>2014</v>
      </c>
      <c r="O7" s="545">
        <v>2015</v>
      </c>
      <c r="P7" s="545">
        <v>2016</v>
      </c>
      <c r="Q7" s="545">
        <v>2017</v>
      </c>
      <c r="R7" s="545">
        <v>2018</v>
      </c>
      <c r="S7" s="545">
        <v>2019</v>
      </c>
      <c r="T7" s="545">
        <v>2020</v>
      </c>
      <c r="U7" s="545">
        <v>2021</v>
      </c>
      <c r="V7" s="499"/>
      <c r="W7" s="545">
        <v>2003</v>
      </c>
      <c r="X7" s="545">
        <v>2004</v>
      </c>
      <c r="Y7" s="545">
        <v>2005</v>
      </c>
      <c r="Z7" s="545">
        <v>2006</v>
      </c>
      <c r="AA7" s="545">
        <v>2007</v>
      </c>
      <c r="AB7" s="545">
        <v>2008</v>
      </c>
      <c r="AC7" s="545">
        <v>2009</v>
      </c>
      <c r="AD7" s="545">
        <v>2010</v>
      </c>
      <c r="AE7" s="545">
        <v>2011</v>
      </c>
      <c r="AF7" s="545">
        <v>2012</v>
      </c>
      <c r="AG7" s="545">
        <v>2013</v>
      </c>
      <c r="AH7" s="545">
        <v>2014</v>
      </c>
      <c r="AI7" s="545">
        <v>2015</v>
      </c>
      <c r="AJ7" s="545">
        <v>2016</v>
      </c>
      <c r="AK7" s="545">
        <v>2017</v>
      </c>
      <c r="AL7" s="545">
        <v>2018</v>
      </c>
      <c r="AM7" s="545">
        <v>2019</v>
      </c>
      <c r="AN7" s="545">
        <v>2020</v>
      </c>
      <c r="AO7" s="545">
        <v>2021</v>
      </c>
    </row>
    <row r="8" spans="2:42" s="2" customFormat="1" ht="33" customHeight="1">
      <c r="B8" s="470" t="s">
        <v>166</v>
      </c>
      <c r="C8" s="472">
        <v>13737</v>
      </c>
      <c r="D8" s="472">
        <v>16256</v>
      </c>
      <c r="E8" s="472">
        <v>15857</v>
      </c>
      <c r="F8" s="472">
        <v>14418</v>
      </c>
      <c r="G8" s="472">
        <v>14142</v>
      </c>
      <c r="H8" s="472">
        <v>15576</v>
      </c>
      <c r="I8" s="472">
        <v>16467</v>
      </c>
      <c r="J8" s="472">
        <v>16728</v>
      </c>
      <c r="K8" s="472">
        <v>17191</v>
      </c>
      <c r="L8" s="472">
        <v>16432</v>
      </c>
      <c r="M8" s="472">
        <v>15939</v>
      </c>
      <c r="N8" s="472">
        <v>16435</v>
      </c>
      <c r="O8" s="472">
        <v>13724</v>
      </c>
      <c r="P8" s="472">
        <v>13222</v>
      </c>
      <c r="Q8" s="472">
        <v>14468</v>
      </c>
      <c r="R8" s="472">
        <v>14764</v>
      </c>
      <c r="S8" s="472">
        <v>14765</v>
      </c>
      <c r="T8" s="472">
        <v>15098</v>
      </c>
      <c r="U8" s="472">
        <v>15279</v>
      </c>
      <c r="V8" s="500"/>
      <c r="W8" s="472"/>
      <c r="X8" s="472"/>
      <c r="Y8" s="472"/>
      <c r="Z8" s="472"/>
      <c r="AA8" s="472"/>
      <c r="AB8" s="472"/>
      <c r="AC8" s="472"/>
      <c r="AD8" s="472"/>
      <c r="AE8" s="472"/>
      <c r="AF8" s="472"/>
      <c r="AG8" s="472"/>
      <c r="AH8" s="472"/>
      <c r="AI8" s="472"/>
      <c r="AJ8" s="472"/>
      <c r="AK8" s="472"/>
      <c r="AL8" s="472"/>
      <c r="AM8" s="472"/>
      <c r="AN8" s="472"/>
      <c r="AO8" s="472"/>
    </row>
    <row r="9" spans="2:42" s="2" customFormat="1" ht="33" customHeight="1">
      <c r="B9" s="466" t="s">
        <v>141</v>
      </c>
      <c r="C9" s="510">
        <v>8442</v>
      </c>
      <c r="D9" s="510">
        <v>8681</v>
      </c>
      <c r="E9" s="510">
        <v>8766</v>
      </c>
      <c r="F9" s="510">
        <v>8644</v>
      </c>
      <c r="G9" s="510">
        <v>8322</v>
      </c>
      <c r="H9" s="510">
        <v>8583</v>
      </c>
      <c r="I9" s="510">
        <v>9262</v>
      </c>
      <c r="J9" s="510">
        <v>9325</v>
      </c>
      <c r="K9" s="510">
        <v>9721</v>
      </c>
      <c r="L9" s="510">
        <v>9295</v>
      </c>
      <c r="M9" s="510">
        <v>9004</v>
      </c>
      <c r="N9" s="510">
        <v>9190</v>
      </c>
      <c r="O9" s="510">
        <v>8922</v>
      </c>
      <c r="P9" s="510">
        <v>9168</v>
      </c>
      <c r="Q9" s="510">
        <v>9847</v>
      </c>
      <c r="R9" s="510">
        <v>9858</v>
      </c>
      <c r="S9" s="510">
        <v>9944</v>
      </c>
      <c r="T9" s="510">
        <v>9953</v>
      </c>
      <c r="U9" s="510">
        <v>9968</v>
      </c>
      <c r="V9" s="501"/>
      <c r="W9" s="473">
        <v>6.6</v>
      </c>
      <c r="X9" s="473">
        <v>6.7</v>
      </c>
      <c r="Y9" s="473">
        <v>6.6</v>
      </c>
      <c r="Z9" s="473">
        <v>6.4467675546509735</v>
      </c>
      <c r="AA9" s="473">
        <v>6.1166507478417707</v>
      </c>
      <c r="AB9" s="473">
        <v>6.2172697833662145</v>
      </c>
      <c r="AC9" s="473">
        <v>6.6131403570139016</v>
      </c>
      <c r="AD9" s="474">
        <v>6.2116029679272122</v>
      </c>
      <c r="AE9" s="474">
        <v>6.3675655429877489</v>
      </c>
      <c r="AF9" s="474">
        <v>5.9886709422147701</v>
      </c>
      <c r="AG9" s="474">
        <v>5.7078562708034219</v>
      </c>
      <c r="AH9" s="474">
        <v>5.7339070318414658</v>
      </c>
      <c r="AI9" s="474">
        <v>5.4807331527963532</v>
      </c>
      <c r="AJ9" s="474">
        <v>5.5467056452613122</v>
      </c>
      <c r="AK9" s="474">
        <v>5.8693529829599216</v>
      </c>
      <c r="AL9" s="474">
        <v>5.790849869779306</v>
      </c>
      <c r="AM9" s="474">
        <v>5.7586333461238626</v>
      </c>
      <c r="AN9" s="474">
        <v>5.6839717422141494</v>
      </c>
      <c r="AO9" s="474">
        <v>5.6153706575588895</v>
      </c>
    </row>
    <row r="10" spans="2:42" s="2" customFormat="1" ht="33" customHeight="1">
      <c r="B10" s="466" t="s">
        <v>167</v>
      </c>
      <c r="C10" s="510">
        <v>1593</v>
      </c>
      <c r="D10" s="510">
        <v>2900</v>
      </c>
      <c r="E10" s="510">
        <v>2862</v>
      </c>
      <c r="F10" s="510">
        <v>1387</v>
      </c>
      <c r="G10" s="510">
        <v>1464</v>
      </c>
      <c r="H10" s="510">
        <v>2089</v>
      </c>
      <c r="I10" s="510">
        <v>2194</v>
      </c>
      <c r="J10" s="510">
        <v>2337</v>
      </c>
      <c r="K10" s="510">
        <v>2640</v>
      </c>
      <c r="L10" s="510">
        <v>2504</v>
      </c>
      <c r="M10" s="510">
        <v>2906</v>
      </c>
      <c r="N10" s="510">
        <v>3518</v>
      </c>
      <c r="O10" s="510">
        <v>3152</v>
      </c>
      <c r="P10" s="510">
        <v>3124</v>
      </c>
      <c r="Q10" s="510">
        <v>3667</v>
      </c>
      <c r="R10" s="510">
        <v>3864</v>
      </c>
      <c r="S10" s="510">
        <v>3839</v>
      </c>
      <c r="T10" s="510">
        <v>4080</v>
      </c>
      <c r="U10" s="510">
        <v>4200</v>
      </c>
      <c r="V10" s="501"/>
      <c r="W10" s="473">
        <v>1.2</v>
      </c>
      <c r="X10" s="473">
        <v>2.2000000000000002</v>
      </c>
      <c r="Y10" s="473">
        <v>2.2000000000000002</v>
      </c>
      <c r="Z10" s="473">
        <v>1.0344362098913582</v>
      </c>
      <c r="AA10" s="475">
        <v>1.0760366131747601</v>
      </c>
      <c r="AB10" s="475">
        <v>1.5132094346326483</v>
      </c>
      <c r="AC10" s="475">
        <v>1.5665331400656988</v>
      </c>
      <c r="AD10" s="474">
        <v>1.5567309529271738</v>
      </c>
      <c r="AE10" s="474">
        <v>1.7292843363324406</v>
      </c>
      <c r="AF10" s="474">
        <v>1.613300918698847</v>
      </c>
      <c r="AG10" s="474">
        <v>1.8421846204969727</v>
      </c>
      <c r="AH10" s="474">
        <v>2.1949820389573746</v>
      </c>
      <c r="AI10" s="474">
        <v>1.9362554245252304</v>
      </c>
      <c r="AJ10" s="474">
        <v>1.8900423686514329</v>
      </c>
      <c r="AK10" s="474">
        <v>2.1857334608016687</v>
      </c>
      <c r="AL10" s="474">
        <v>2.2698157736688214</v>
      </c>
      <c r="AM10" s="474">
        <v>2.223189201103128</v>
      </c>
      <c r="AN10" s="474">
        <v>2.3300115249908298</v>
      </c>
      <c r="AO10" s="474">
        <v>2.3660269624545882</v>
      </c>
    </row>
    <row r="11" spans="2:42" s="2" customFormat="1" ht="33" customHeight="1">
      <c r="B11" s="466" t="s">
        <v>138</v>
      </c>
      <c r="C11" s="510">
        <v>2134</v>
      </c>
      <c r="D11" s="510">
        <v>2988</v>
      </c>
      <c r="E11" s="510">
        <v>2467</v>
      </c>
      <c r="F11" s="510">
        <v>2729</v>
      </c>
      <c r="G11" s="510">
        <v>792</v>
      </c>
      <c r="H11" s="510">
        <v>845</v>
      </c>
      <c r="I11" s="510">
        <v>780</v>
      </c>
      <c r="J11" s="510">
        <v>780</v>
      </c>
      <c r="K11" s="510">
        <v>775</v>
      </c>
      <c r="L11" s="510">
        <v>747</v>
      </c>
      <c r="M11" s="510">
        <v>737</v>
      </c>
      <c r="N11" s="510">
        <v>618</v>
      </c>
      <c r="O11" s="510">
        <v>1292</v>
      </c>
      <c r="P11" s="510">
        <v>573</v>
      </c>
      <c r="Q11" s="510">
        <v>561</v>
      </c>
      <c r="R11" s="510">
        <v>561</v>
      </c>
      <c r="S11" s="510">
        <v>561</v>
      </c>
      <c r="T11" s="510">
        <v>532</v>
      </c>
      <c r="U11" s="510">
        <v>544</v>
      </c>
      <c r="V11" s="501"/>
      <c r="W11" s="473">
        <v>1.7</v>
      </c>
      <c r="X11" s="473">
        <v>2.2999999999999998</v>
      </c>
      <c r="Y11" s="473">
        <v>1.9</v>
      </c>
      <c r="Z11" s="473">
        <v>2.0353110431099615</v>
      </c>
      <c r="AA11" s="473">
        <v>0.58211816778306691</v>
      </c>
      <c r="AB11" s="473">
        <v>0.61209285412378545</v>
      </c>
      <c r="AC11" s="473">
        <v>0.55692609355115996</v>
      </c>
      <c r="AD11" s="474">
        <v>0.51957644128506442</v>
      </c>
      <c r="AE11" s="474">
        <v>0.50764975782486421</v>
      </c>
      <c r="AF11" s="474">
        <v>0.48128425969170874</v>
      </c>
      <c r="AG11" s="474">
        <v>0.46720236245914276</v>
      </c>
      <c r="AH11" s="474">
        <v>0.38558808984526938</v>
      </c>
      <c r="AI11" s="474">
        <v>0.79366814990057033</v>
      </c>
      <c r="AJ11" s="474">
        <v>0.34666910282883201</v>
      </c>
      <c r="AK11" s="474">
        <v>0.33438682070077347</v>
      </c>
      <c r="AL11" s="474">
        <v>0.3295462342205509</v>
      </c>
      <c r="AM11" s="474">
        <v>0.32487865116406744</v>
      </c>
      <c r="AN11" s="474">
        <v>0.30381522825860818</v>
      </c>
      <c r="AO11" s="474">
        <v>0.30645682561316573</v>
      </c>
    </row>
    <row r="12" spans="2:42" s="2" customFormat="1" ht="33" customHeight="1">
      <c r="B12" s="466" t="s">
        <v>137</v>
      </c>
      <c r="C12" s="510">
        <v>908</v>
      </c>
      <c r="D12" s="510">
        <v>836</v>
      </c>
      <c r="E12" s="510">
        <v>839</v>
      </c>
      <c r="F12" s="510">
        <v>804</v>
      </c>
      <c r="G12" s="510">
        <v>2929</v>
      </c>
      <c r="H12" s="510">
        <v>3193</v>
      </c>
      <c r="I12" s="510">
        <v>3346</v>
      </c>
      <c r="J12" s="510">
        <v>3423</v>
      </c>
      <c r="K12" s="510">
        <v>3161</v>
      </c>
      <c r="L12" s="510">
        <v>2927</v>
      </c>
      <c r="M12" s="510">
        <v>2442</v>
      </c>
      <c r="N12" s="510">
        <v>2420</v>
      </c>
      <c r="O12" s="467">
        <v>0</v>
      </c>
      <c r="P12" s="467">
        <v>0</v>
      </c>
      <c r="Q12" s="467">
        <v>0</v>
      </c>
      <c r="R12" s="467">
        <v>0</v>
      </c>
      <c r="S12" s="544">
        <v>0</v>
      </c>
      <c r="T12" s="544">
        <v>0</v>
      </c>
      <c r="U12" s="544">
        <v>0</v>
      </c>
      <c r="V12" s="501"/>
      <c r="W12" s="473">
        <v>0.7</v>
      </c>
      <c r="X12" s="473">
        <v>0.6</v>
      </c>
      <c r="Y12" s="473">
        <v>0.6</v>
      </c>
      <c r="Z12" s="473">
        <v>0.59962992988655506</v>
      </c>
      <c r="AA12" s="475">
        <v>2.1528082240361148</v>
      </c>
      <c r="AB12" s="475">
        <v>2.3129141813221858</v>
      </c>
      <c r="AC12" s="475">
        <v>2.3890701397720275</v>
      </c>
      <c r="AD12" s="474">
        <v>2.280141228870225</v>
      </c>
      <c r="AE12" s="474">
        <v>2.0705559799798658</v>
      </c>
      <c r="AF12" s="474">
        <v>1.8858353790062001</v>
      </c>
      <c r="AG12" s="474">
        <v>1.5480436487452194</v>
      </c>
      <c r="AH12" s="474">
        <v>1.5099080540866534</v>
      </c>
      <c r="AI12" s="474"/>
      <c r="AJ12" s="474"/>
      <c r="AK12" s="474"/>
      <c r="AL12" s="474"/>
      <c r="AM12" s="474"/>
      <c r="AN12" s="474"/>
      <c r="AO12" s="474"/>
    </row>
    <row r="13" spans="2:42" s="2" customFormat="1" ht="33" customHeight="1">
      <c r="B13" s="466" t="s">
        <v>139</v>
      </c>
      <c r="C13" s="510">
        <v>660</v>
      </c>
      <c r="D13" s="510">
        <v>851</v>
      </c>
      <c r="E13" s="510">
        <v>923</v>
      </c>
      <c r="F13" s="510">
        <v>854</v>
      </c>
      <c r="G13" s="510">
        <v>635</v>
      </c>
      <c r="H13" s="510">
        <v>866</v>
      </c>
      <c r="I13" s="510">
        <v>885</v>
      </c>
      <c r="J13" s="510">
        <v>863</v>
      </c>
      <c r="K13" s="510">
        <v>894</v>
      </c>
      <c r="L13" s="510">
        <v>959</v>
      </c>
      <c r="M13" s="510">
        <v>850</v>
      </c>
      <c r="N13" s="510">
        <v>689</v>
      </c>
      <c r="O13" s="510">
        <v>358</v>
      </c>
      <c r="P13" s="510">
        <v>357</v>
      </c>
      <c r="Q13" s="510">
        <v>393</v>
      </c>
      <c r="R13" s="510">
        <v>481</v>
      </c>
      <c r="S13" s="510">
        <v>421</v>
      </c>
      <c r="T13" s="510">
        <v>533</v>
      </c>
      <c r="U13" s="510">
        <v>567</v>
      </c>
      <c r="V13" s="501"/>
      <c r="W13" s="473">
        <v>0.5</v>
      </c>
      <c r="X13" s="473">
        <v>0.7</v>
      </c>
      <c r="Y13" s="473">
        <v>0.7</v>
      </c>
      <c r="Z13" s="473">
        <v>0.63692034841183842</v>
      </c>
      <c r="AA13" s="473">
        <v>0.46672353098768626</v>
      </c>
      <c r="AB13" s="473">
        <v>0.62730462919668417</v>
      </c>
      <c r="AC13" s="473">
        <v>0.63189691383689306</v>
      </c>
      <c r="AD13" s="474">
        <v>0.57486470362693665</v>
      </c>
      <c r="AE13" s="474">
        <v>0.58559855934894023</v>
      </c>
      <c r="AF13" s="474">
        <v>0.61787363459752176</v>
      </c>
      <c r="AG13" s="474">
        <v>0.53883583187282402</v>
      </c>
      <c r="AH13" s="474">
        <v>0.42988704515111748</v>
      </c>
      <c r="AI13" s="474">
        <v>0.21991733565356361</v>
      </c>
      <c r="AJ13" s="474">
        <v>0.21598755621272778</v>
      </c>
      <c r="AK13" s="474">
        <v>0.23424959097219961</v>
      </c>
      <c r="AL13" s="474">
        <v>0.28255211882368086</v>
      </c>
      <c r="AM13" s="474">
        <v>0.24380376495556574</v>
      </c>
      <c r="AN13" s="474">
        <v>0.30438630951473344</v>
      </c>
      <c r="AO13" s="474">
        <v>0.31941363993136945</v>
      </c>
    </row>
    <row r="14" spans="2:42" s="2" customFormat="1" ht="33" customHeight="1">
      <c r="B14" s="470" t="s">
        <v>168</v>
      </c>
      <c r="C14" s="472">
        <v>6238</v>
      </c>
      <c r="D14" s="472">
        <v>6725</v>
      </c>
      <c r="E14" s="472">
        <v>7338</v>
      </c>
      <c r="F14" s="472">
        <v>7095</v>
      </c>
      <c r="G14" s="472">
        <v>7720</v>
      </c>
      <c r="H14" s="472">
        <v>8104</v>
      </c>
      <c r="I14" s="472">
        <v>8646</v>
      </c>
      <c r="J14" s="472">
        <v>9449</v>
      </c>
      <c r="K14" s="472">
        <v>9752</v>
      </c>
      <c r="L14" s="472">
        <v>9256</v>
      </c>
      <c r="M14" s="472">
        <v>9747</v>
      </c>
      <c r="N14" s="472">
        <v>10132</v>
      </c>
      <c r="O14" s="472">
        <v>11700</v>
      </c>
      <c r="P14" s="472">
        <v>10770</v>
      </c>
      <c r="Q14" s="472">
        <v>10274</v>
      </c>
      <c r="R14" s="472">
        <v>9595</v>
      </c>
      <c r="S14" s="472">
        <v>9654</v>
      </c>
      <c r="T14" s="472">
        <v>9679</v>
      </c>
      <c r="U14" s="472">
        <v>9999</v>
      </c>
      <c r="V14" s="500"/>
      <c r="W14" s="476"/>
      <c r="X14" s="476"/>
      <c r="Y14" s="476"/>
      <c r="Z14" s="476"/>
      <c r="AA14" s="476"/>
      <c r="AB14" s="476"/>
      <c r="AC14" s="476"/>
      <c r="AD14" s="474"/>
      <c r="AE14" s="474"/>
      <c r="AF14" s="474"/>
      <c r="AG14" s="474"/>
      <c r="AH14" s="474"/>
      <c r="AI14" s="474"/>
      <c r="AJ14" s="474"/>
      <c r="AK14" s="474"/>
      <c r="AL14" s="474"/>
      <c r="AM14" s="474"/>
      <c r="AN14" s="474"/>
      <c r="AO14" s="474"/>
    </row>
    <row r="15" spans="2:42" s="2" customFormat="1" ht="33" customHeight="1">
      <c r="B15" s="466" t="s">
        <v>227</v>
      </c>
      <c r="C15" s="510">
        <v>486</v>
      </c>
      <c r="D15" s="510">
        <v>489</v>
      </c>
      <c r="E15" s="510">
        <v>486</v>
      </c>
      <c r="F15" s="510">
        <v>463</v>
      </c>
      <c r="G15" s="510">
        <v>456</v>
      </c>
      <c r="H15" s="510">
        <v>502</v>
      </c>
      <c r="I15" s="510">
        <v>493</v>
      </c>
      <c r="J15" s="510">
        <v>765</v>
      </c>
      <c r="K15" s="510">
        <v>714</v>
      </c>
      <c r="L15" s="510">
        <v>654</v>
      </c>
      <c r="M15" s="510">
        <v>511</v>
      </c>
      <c r="N15" s="510">
        <v>772</v>
      </c>
      <c r="O15" s="510">
        <v>2592</v>
      </c>
      <c r="P15" s="510">
        <v>2429</v>
      </c>
      <c r="Q15" s="510">
        <v>2742</v>
      </c>
      <c r="R15" s="510">
        <v>2524</v>
      </c>
      <c r="S15" s="510">
        <v>2764</v>
      </c>
      <c r="T15" s="510">
        <v>2619</v>
      </c>
      <c r="U15" s="510">
        <v>2606</v>
      </c>
      <c r="V15" s="501"/>
      <c r="W15" s="473">
        <v>0.4</v>
      </c>
      <c r="X15" s="473">
        <v>0.4</v>
      </c>
      <c r="Y15" s="473">
        <v>0.4</v>
      </c>
      <c r="Z15" s="473">
        <v>0.34530927554412316</v>
      </c>
      <c r="AA15" s="473">
        <v>0.33515894508722033</v>
      </c>
      <c r="AB15" s="473">
        <v>0.36363386126643821</v>
      </c>
      <c r="AC15" s="473">
        <v>0.35200585143682289</v>
      </c>
      <c r="AD15" s="474">
        <v>0.50958458664496709</v>
      </c>
      <c r="AE15" s="474">
        <v>0.4676928091444556</v>
      </c>
      <c r="AF15" s="474">
        <v>0.42136533579434743</v>
      </c>
      <c r="AG15" s="474">
        <v>0.32393542363178018</v>
      </c>
      <c r="AH15" s="474">
        <v>0.48167314783260184</v>
      </c>
      <c r="AI15" s="474">
        <v>1.5922506536704939</v>
      </c>
      <c r="AJ15" s="474">
        <v>1.4695623922709125</v>
      </c>
      <c r="AK15" s="474">
        <v>1.634382642355652</v>
      </c>
      <c r="AL15" s="474">
        <v>1.4826643407712485</v>
      </c>
      <c r="AM15" s="474">
        <v>1.6006498962878473</v>
      </c>
      <c r="AN15" s="474">
        <v>1.4956618097919077</v>
      </c>
      <c r="AO15" s="474">
        <v>1.4680633962277756</v>
      </c>
    </row>
    <row r="16" spans="2:42" s="2" customFormat="1" ht="33" customHeight="1">
      <c r="B16" s="468" t="s">
        <v>142</v>
      </c>
      <c r="C16" s="511">
        <v>5752</v>
      </c>
      <c r="D16" s="511">
        <v>6236</v>
      </c>
      <c r="E16" s="511">
        <v>6852</v>
      </c>
      <c r="F16" s="511">
        <v>6632</v>
      </c>
      <c r="G16" s="511">
        <v>7264</v>
      </c>
      <c r="H16" s="511">
        <v>7602</v>
      </c>
      <c r="I16" s="511">
        <v>8153</v>
      </c>
      <c r="J16" s="511">
        <v>8684</v>
      </c>
      <c r="K16" s="511">
        <v>9038</v>
      </c>
      <c r="L16" s="511">
        <v>8602</v>
      </c>
      <c r="M16" s="511">
        <v>9236</v>
      </c>
      <c r="N16" s="511">
        <v>9360</v>
      </c>
      <c r="O16" s="511">
        <v>9108</v>
      </c>
      <c r="P16" s="511">
        <v>8341</v>
      </c>
      <c r="Q16" s="511">
        <v>7532</v>
      </c>
      <c r="R16" s="511">
        <v>7071</v>
      </c>
      <c r="S16" s="511">
        <v>6890</v>
      </c>
      <c r="T16" s="510">
        <v>7060</v>
      </c>
      <c r="U16" s="510">
        <v>7393</v>
      </c>
      <c r="V16" s="502"/>
      <c r="W16" s="475">
        <v>4.5</v>
      </c>
      <c r="X16" s="475">
        <v>4.8</v>
      </c>
      <c r="Y16" s="475">
        <v>5.2</v>
      </c>
      <c r="Z16" s="475">
        <v>4.9462011131935739</v>
      </c>
      <c r="AA16" s="475">
        <v>5.3390231954244918</v>
      </c>
      <c r="AB16" s="475">
        <v>5.5066625763893686</v>
      </c>
      <c r="AC16" s="475">
        <v>5.8213056932341116</v>
      </c>
      <c r="AD16" s="474">
        <v>5.7846177129737173</v>
      </c>
      <c r="AE16" s="474">
        <v>5.9201787241562878</v>
      </c>
      <c r="AF16" s="474">
        <v>5.5421783157537874</v>
      </c>
      <c r="AG16" s="474">
        <v>5.8549267566792977</v>
      </c>
      <c r="AH16" s="474">
        <v>5.8399749529963119</v>
      </c>
      <c r="AI16" s="474">
        <v>5.5949918802588199</v>
      </c>
      <c r="AJ16" s="474">
        <v>5.0463647237265059</v>
      </c>
      <c r="AK16" s="474">
        <v>4.4894857994977286</v>
      </c>
      <c r="AL16" s="474">
        <v>4.1536923746408476</v>
      </c>
      <c r="AM16" s="474">
        <v>3.9900426141184036</v>
      </c>
      <c r="AN16" s="474">
        <v>4.0318336682439364</v>
      </c>
      <c r="AO16" s="474">
        <v>4.1647707936730409</v>
      </c>
    </row>
    <row r="17" spans="2:41" s="2" customFormat="1" ht="33" customHeight="1">
      <c r="B17" s="471" t="s">
        <v>5</v>
      </c>
      <c r="C17" s="512">
        <v>19975</v>
      </c>
      <c r="D17" s="512">
        <v>22981</v>
      </c>
      <c r="E17" s="512">
        <v>23195</v>
      </c>
      <c r="F17" s="512">
        <v>21513</v>
      </c>
      <c r="G17" s="512">
        <v>21862</v>
      </c>
      <c r="H17" s="512">
        <v>23680</v>
      </c>
      <c r="I17" s="512">
        <v>25113</v>
      </c>
      <c r="J17" s="512">
        <v>26177</v>
      </c>
      <c r="K17" s="512">
        <v>26943</v>
      </c>
      <c r="L17" s="512">
        <v>25688</v>
      </c>
      <c r="M17" s="512">
        <v>25686</v>
      </c>
      <c r="N17" s="512">
        <v>26567</v>
      </c>
      <c r="O17" s="512">
        <v>25424</v>
      </c>
      <c r="P17" s="512">
        <v>23992</v>
      </c>
      <c r="Q17" s="512">
        <v>24742</v>
      </c>
      <c r="R17" s="512">
        <v>24359</v>
      </c>
      <c r="S17" s="512">
        <v>24419</v>
      </c>
      <c r="T17" s="512">
        <v>24777</v>
      </c>
      <c r="U17" s="512">
        <v>25278</v>
      </c>
      <c r="V17" s="503"/>
      <c r="W17" s="472"/>
      <c r="X17" s="472"/>
      <c r="Y17" s="472"/>
      <c r="Z17" s="472"/>
      <c r="AA17" s="472"/>
      <c r="AB17" s="472"/>
      <c r="AC17" s="472"/>
      <c r="AD17" s="472"/>
      <c r="AE17" s="472"/>
      <c r="AF17" s="472"/>
      <c r="AG17" s="472"/>
      <c r="AH17" s="472"/>
      <c r="AI17" s="472"/>
      <c r="AJ17" s="472"/>
      <c r="AK17" s="472"/>
      <c r="AL17" s="472"/>
      <c r="AM17" s="472"/>
      <c r="AN17" s="472"/>
      <c r="AO17" s="472"/>
    </row>
    <row r="18" spans="2:41" s="98" customFormat="1" ht="33" customHeight="1">
      <c r="B18" s="504"/>
      <c r="C18" s="505"/>
      <c r="D18" s="505"/>
      <c r="E18" s="505"/>
      <c r="F18" s="505"/>
      <c r="G18" s="504"/>
      <c r="H18" s="504"/>
      <c r="I18" s="504"/>
      <c r="J18" s="504"/>
      <c r="K18" s="504"/>
      <c r="L18" s="504"/>
      <c r="M18" s="504"/>
      <c r="N18" s="504"/>
      <c r="O18" s="504"/>
      <c r="P18" s="504"/>
      <c r="Q18" s="504"/>
      <c r="R18" s="504"/>
      <c r="S18" s="504"/>
      <c r="T18" s="504"/>
      <c r="U18" s="504"/>
      <c r="V18" s="504"/>
      <c r="W18" s="506"/>
      <c r="X18" s="507"/>
      <c r="Y18" s="507"/>
      <c r="Z18" s="507"/>
      <c r="AA18" s="331"/>
      <c r="AB18" s="331"/>
      <c r="AC18" s="331"/>
      <c r="AD18" s="508"/>
      <c r="AE18" s="331"/>
      <c r="AF18" s="331"/>
      <c r="AG18" s="331"/>
      <c r="AH18" s="331"/>
      <c r="AI18" s="331"/>
      <c r="AJ18" s="331"/>
      <c r="AK18" s="331"/>
      <c r="AL18" s="331"/>
      <c r="AM18" s="331"/>
    </row>
    <row r="19" spans="2:41" ht="33" customHeight="1">
      <c r="B19" s="507"/>
      <c r="C19" s="509"/>
      <c r="D19" s="505"/>
      <c r="E19" s="505"/>
      <c r="F19" s="505"/>
      <c r="G19" s="505"/>
      <c r="H19" s="505"/>
      <c r="I19" s="505"/>
      <c r="J19" s="504"/>
      <c r="K19" s="504"/>
      <c r="L19" s="504"/>
      <c r="M19" s="504"/>
      <c r="N19" s="504"/>
      <c r="O19" s="504"/>
      <c r="P19" s="504"/>
      <c r="Q19" s="504"/>
      <c r="R19" s="504"/>
      <c r="S19" s="504"/>
      <c r="T19" s="504"/>
      <c r="U19" s="504"/>
      <c r="V19" s="504"/>
      <c r="W19" s="507"/>
      <c r="X19" s="507"/>
      <c r="Y19" s="507"/>
      <c r="Z19" s="507"/>
      <c r="AA19" s="331"/>
      <c r="AB19" s="331"/>
      <c r="AC19" s="331"/>
      <c r="AD19" s="508"/>
      <c r="AE19" s="331"/>
      <c r="AF19" s="331"/>
      <c r="AG19" s="331"/>
      <c r="AH19" s="331"/>
      <c r="AI19" s="331"/>
      <c r="AJ19" s="331"/>
      <c r="AK19" s="331"/>
      <c r="AL19" s="331"/>
      <c r="AM19" s="331"/>
    </row>
    <row r="20" spans="2:41" s="10" customFormat="1" ht="33" customHeight="1">
      <c r="B20" s="612" t="s">
        <v>333</v>
      </c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508"/>
      <c r="AE20" s="331"/>
      <c r="AF20" s="331"/>
      <c r="AG20" s="331"/>
      <c r="AH20" s="331"/>
      <c r="AI20" s="331"/>
      <c r="AJ20" s="331"/>
      <c r="AK20" s="331"/>
      <c r="AL20" s="331"/>
      <c r="AM20" s="331"/>
    </row>
    <row r="21" spans="2:41" s="10" customFormat="1" ht="33" customHeight="1">
      <c r="B21" s="331"/>
      <c r="C21" s="331"/>
      <c r="D21" s="331"/>
      <c r="E21" s="331"/>
      <c r="F21" s="331"/>
      <c r="G21" s="331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  <c r="AB21" s="331"/>
      <c r="AC21" s="331"/>
      <c r="AD21" s="508"/>
      <c r="AE21" s="331"/>
      <c r="AF21" s="331"/>
      <c r="AG21" s="331"/>
      <c r="AH21" s="331"/>
      <c r="AI21" s="331"/>
      <c r="AJ21" s="331"/>
      <c r="AK21" s="331"/>
      <c r="AL21" s="331"/>
      <c r="AM21" s="331"/>
    </row>
    <row r="22" spans="2:41" s="10" customFormat="1" ht="33" customHeight="1">
      <c r="B22" s="679"/>
      <c r="C22" s="679"/>
      <c r="D22" s="679"/>
      <c r="E22" s="679"/>
      <c r="F22" s="679"/>
      <c r="G22" s="679"/>
      <c r="H22" s="679"/>
      <c r="I22" s="679"/>
      <c r="J22" s="679"/>
      <c r="K22" s="679"/>
      <c r="L22" s="679"/>
      <c r="M22" s="679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161"/>
      <c r="AE22" s="5"/>
      <c r="AF22" s="5"/>
      <c r="AG22" s="5"/>
      <c r="AH22" s="5"/>
      <c r="AI22" s="5"/>
      <c r="AJ22" s="5"/>
      <c r="AK22" s="5"/>
      <c r="AL22" s="5"/>
      <c r="AM22" s="5"/>
    </row>
    <row r="23" spans="2:41" s="10" customFormat="1" ht="33" customHeight="1">
      <c r="B23" s="679"/>
      <c r="C23" s="679"/>
      <c r="D23" s="679"/>
      <c r="E23" s="679"/>
      <c r="F23" s="679"/>
      <c r="G23" s="679"/>
      <c r="H23" s="679"/>
      <c r="I23" s="679"/>
      <c r="J23" s="679"/>
      <c r="K23" s="679"/>
      <c r="L23" s="679"/>
      <c r="M23" s="679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161"/>
      <c r="AE23" s="5"/>
      <c r="AF23" s="5"/>
      <c r="AG23" s="5"/>
      <c r="AH23" s="5"/>
      <c r="AI23" s="5"/>
      <c r="AJ23" s="5"/>
      <c r="AK23" s="5"/>
      <c r="AL23" s="5"/>
      <c r="AM23" s="5"/>
    </row>
    <row r="24" spans="2:41" s="10" customFormat="1" ht="33" customHeight="1">
      <c r="B24" s="175"/>
      <c r="C24" s="175"/>
      <c r="D24" s="682">
        <f>U7</f>
        <v>2021</v>
      </c>
      <c r="E24" s="175"/>
      <c r="F24" s="175"/>
      <c r="G24" s="679"/>
      <c r="H24" s="679"/>
      <c r="I24" s="679"/>
      <c r="J24" s="679"/>
      <c r="K24" s="679"/>
      <c r="L24" s="679"/>
      <c r="M24" s="679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2:41" s="10" customFormat="1" ht="33" customHeight="1">
      <c r="B25" s="683" t="str">
        <f>B9</f>
        <v xml:space="preserve">Ministerio de Salud Pública </v>
      </c>
      <c r="C25" s="684">
        <f>+U9</f>
        <v>9968</v>
      </c>
      <c r="D25" s="685">
        <f t="shared" ref="D25:D31" si="0">C25/$C$32</f>
        <v>0.39433499485718809</v>
      </c>
      <c r="E25" s="175"/>
      <c r="F25" s="175"/>
      <c r="G25" s="679"/>
      <c r="H25" s="679"/>
      <c r="I25" s="679"/>
      <c r="J25" s="679"/>
      <c r="K25" s="679"/>
      <c r="L25" s="679"/>
      <c r="M25" s="679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2:41" s="10" customFormat="1" ht="33" customHeight="1">
      <c r="B26" s="683" t="str">
        <f>B16</f>
        <v xml:space="preserve">Con fines de lucro </v>
      </c>
      <c r="C26" s="684">
        <f>+U16</f>
        <v>7393</v>
      </c>
      <c r="D26" s="685">
        <f t="shared" si="0"/>
        <v>0.29246775852519979</v>
      </c>
      <c r="E26" s="175"/>
      <c r="F26" s="175"/>
      <c r="G26" s="679"/>
      <c r="H26" s="679"/>
      <c r="I26" s="679"/>
      <c r="J26" s="679"/>
      <c r="K26" s="679"/>
      <c r="L26" s="679"/>
      <c r="M26" s="679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2:41" s="10" customFormat="1" ht="33" customHeight="1">
      <c r="B27" s="683" t="str">
        <f>B10</f>
        <v>Seguro social (IESS)</v>
      </c>
      <c r="C27" s="684">
        <f>+U10</f>
        <v>4200</v>
      </c>
      <c r="D27" s="685">
        <f t="shared" si="0"/>
        <v>0.16615238547353431</v>
      </c>
      <c r="E27" s="175"/>
      <c r="F27" s="175"/>
      <c r="G27" s="679"/>
      <c r="H27" s="679"/>
      <c r="I27" s="679"/>
      <c r="J27" s="679"/>
      <c r="K27" s="679"/>
      <c r="L27" s="679"/>
      <c r="M27" s="679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2:41" s="10" customFormat="1" ht="33" customHeight="1">
      <c r="B28" s="683" t="str">
        <f>B15</f>
        <v xml:space="preserve">Sin fines de lucro  </v>
      </c>
      <c r="C28" s="684">
        <f>+U15</f>
        <v>2606</v>
      </c>
      <c r="D28" s="685">
        <f t="shared" si="0"/>
        <v>0.10309359917715009</v>
      </c>
      <c r="E28" s="175"/>
      <c r="F28" s="175"/>
      <c r="G28" s="679"/>
      <c r="H28" s="679"/>
      <c r="I28" s="679"/>
      <c r="J28" s="679"/>
      <c r="K28" s="679"/>
      <c r="L28" s="679"/>
      <c r="M28" s="679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2:41" ht="33" customHeight="1">
      <c r="B29" s="683" t="str">
        <f>B13</f>
        <v>Otras 1/</v>
      </c>
      <c r="C29" s="684">
        <f>+U13</f>
        <v>567</v>
      </c>
      <c r="D29" s="685">
        <f t="shared" si="0"/>
        <v>2.2430572038927132E-2</v>
      </c>
      <c r="E29" s="175"/>
      <c r="F29" s="175"/>
      <c r="G29" s="679"/>
      <c r="H29" s="679"/>
      <c r="I29" s="679"/>
      <c r="J29" s="679"/>
      <c r="K29" s="679"/>
      <c r="L29" s="679"/>
      <c r="M29" s="679"/>
    </row>
    <row r="30" spans="2:41" ht="33" customHeight="1">
      <c r="B30" s="683" t="str">
        <f>B11</f>
        <v>Ministerio de Defensa Nacional</v>
      </c>
      <c r="C30" s="684">
        <f>+U11</f>
        <v>544</v>
      </c>
      <c r="D30" s="685">
        <f t="shared" si="0"/>
        <v>2.1520689928000634E-2</v>
      </c>
      <c r="E30" s="175"/>
      <c r="F30" s="175"/>
      <c r="G30" s="679"/>
      <c r="H30" s="679"/>
      <c r="I30" s="679"/>
      <c r="J30" s="679"/>
      <c r="K30" s="679"/>
      <c r="L30" s="679"/>
      <c r="M30" s="68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2:41" ht="33" customHeight="1">
      <c r="B31" s="683" t="str">
        <f>B12</f>
        <v>Beneficencia y Soc. Protectora</v>
      </c>
      <c r="C31" s="684">
        <f>+U12</f>
        <v>0</v>
      </c>
      <c r="D31" s="685">
        <f t="shared" si="0"/>
        <v>0</v>
      </c>
      <c r="E31" s="175"/>
      <c r="F31" s="175"/>
      <c r="G31" s="679"/>
      <c r="H31" s="679"/>
      <c r="I31" s="679"/>
      <c r="J31" s="679"/>
      <c r="K31" s="679"/>
      <c r="L31" s="679"/>
      <c r="M31" s="68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2:41" ht="33" customHeight="1">
      <c r="B32" s="175"/>
      <c r="C32" s="682">
        <f>SUM(C25:C31)</f>
        <v>25278</v>
      </c>
      <c r="D32" s="686">
        <f>SUM(D25:D31)</f>
        <v>1.0000000000000002</v>
      </c>
      <c r="E32" s="254"/>
      <c r="F32" s="264"/>
      <c r="G32" s="681"/>
      <c r="H32" s="680"/>
      <c r="I32" s="680"/>
      <c r="J32" s="680"/>
      <c r="K32" s="680"/>
      <c r="L32" s="680"/>
      <c r="M32" s="68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2:39" ht="33" customHeight="1">
      <c r="B33" s="687"/>
      <c r="C33" s="688">
        <f>C32-U17</f>
        <v>0</v>
      </c>
      <c r="D33" s="175"/>
      <c r="E33" s="254"/>
      <c r="F33" s="254"/>
      <c r="G33" s="680"/>
      <c r="H33" s="680"/>
      <c r="I33" s="680"/>
      <c r="J33" s="680"/>
      <c r="K33" s="680"/>
      <c r="L33" s="680"/>
      <c r="M33" s="68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2:39" ht="33" customHeight="1">
      <c r="B34" s="679"/>
      <c r="E34" s="219"/>
      <c r="F34" s="219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2:39" ht="33" customHeight="1">
      <c r="B35" s="254"/>
      <c r="C35" s="175"/>
      <c r="D35" s="175"/>
      <c r="E35" s="175"/>
      <c r="F35" s="254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2:39">
      <c r="B36" s="571" t="s">
        <v>400</v>
      </c>
      <c r="C36" s="228"/>
      <c r="D36" s="228"/>
      <c r="E36" s="237"/>
      <c r="F36" s="227"/>
      <c r="G36" s="227"/>
      <c r="H36" s="227"/>
      <c r="I36" s="227"/>
      <c r="J36" s="227"/>
      <c r="K36" s="227"/>
      <c r="L36" s="227"/>
    </row>
    <row r="37" spans="2:39">
      <c r="B37" s="571" t="s">
        <v>372</v>
      </c>
      <c r="C37" s="228"/>
      <c r="D37" s="228"/>
      <c r="E37" s="237"/>
      <c r="F37" s="227"/>
      <c r="G37" s="227"/>
      <c r="H37" s="227"/>
      <c r="I37" s="227"/>
      <c r="J37" s="227"/>
      <c r="K37" s="227"/>
      <c r="L37" s="227"/>
    </row>
    <row r="38" spans="2:39">
      <c r="B38" s="350" t="s">
        <v>399</v>
      </c>
      <c r="C38" s="228"/>
      <c r="D38" s="228"/>
      <c r="E38" s="237"/>
      <c r="F38" s="227"/>
      <c r="G38" s="227"/>
      <c r="H38" s="227"/>
      <c r="I38" s="227"/>
      <c r="J38" s="227"/>
      <c r="K38" s="227"/>
      <c r="L38" s="227"/>
    </row>
    <row r="39" spans="2:39">
      <c r="B39" s="571" t="s">
        <v>369</v>
      </c>
      <c r="C39" s="228"/>
      <c r="D39" s="228"/>
      <c r="E39" s="237"/>
      <c r="F39" s="227"/>
      <c r="G39" s="227"/>
      <c r="H39" s="227"/>
      <c r="I39" s="227"/>
      <c r="J39" s="227"/>
      <c r="K39" s="227"/>
      <c r="L39" s="227"/>
    </row>
    <row r="40" spans="2:39">
      <c r="B40" s="228"/>
      <c r="C40" s="228"/>
      <c r="D40" s="228"/>
      <c r="E40" s="237"/>
      <c r="F40" s="227"/>
      <c r="G40" s="227"/>
      <c r="H40" s="227"/>
      <c r="I40" s="227"/>
      <c r="J40" s="227"/>
      <c r="K40" s="227"/>
      <c r="L40" s="227"/>
    </row>
    <row r="41" spans="2:39">
      <c r="B41" s="237"/>
      <c r="C41" s="237"/>
      <c r="D41" s="237"/>
      <c r="E41" s="237"/>
      <c r="F41" s="227"/>
      <c r="G41" s="227"/>
      <c r="H41" s="227"/>
      <c r="I41" s="227"/>
      <c r="J41" s="227"/>
      <c r="K41" s="227"/>
      <c r="L41" s="227"/>
    </row>
    <row r="42" spans="2:39">
      <c r="B42" s="237"/>
      <c r="C42" s="237"/>
      <c r="D42" s="237"/>
      <c r="E42" s="237"/>
      <c r="F42" s="227"/>
      <c r="G42" s="227"/>
      <c r="H42" s="227"/>
      <c r="I42" s="227"/>
      <c r="J42" s="227"/>
      <c r="K42" s="227"/>
      <c r="L42" s="227"/>
    </row>
    <row r="43" spans="2:39"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</row>
    <row r="48" spans="2:39">
      <c r="H48" s="117"/>
    </row>
    <row r="49" spans="8:9">
      <c r="H49" s="117"/>
    </row>
    <row r="50" spans="8:9">
      <c r="H50" s="117"/>
    </row>
    <row r="51" spans="8:9">
      <c r="I51" s="117"/>
    </row>
    <row r="52" spans="8:9">
      <c r="I52" s="117"/>
    </row>
    <row r="53" spans="8:9">
      <c r="I53" s="117"/>
    </row>
    <row r="54" spans="8:9">
      <c r="I54" s="117"/>
    </row>
    <row r="55" spans="8:9">
      <c r="I55" s="94"/>
    </row>
  </sheetData>
  <mergeCells count="5">
    <mergeCell ref="B6:B7"/>
    <mergeCell ref="W6:AO6"/>
    <mergeCell ref="C6:U6"/>
    <mergeCell ref="B4:AO4"/>
    <mergeCell ref="B3:AO3"/>
  </mergeCells>
  <hyperlinks>
    <hyperlink ref="B2" location="Indice!A1" display="Índice"/>
    <hyperlink ref="AP2" location="'4.7 Consulta de morbilidad'!A1" display="Siguiente"/>
    <hyperlink ref="AO2" location="'4.5 Establecimientos hosp prome'!A1" display="Anterior"/>
  </hyperlink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0"/>
  <sheetViews>
    <sheetView showGridLines="0" zoomScale="70" zoomScaleNormal="70" workbookViewId="0">
      <selection activeCell="R2" sqref="R2"/>
    </sheetView>
  </sheetViews>
  <sheetFormatPr baseColWidth="10" defaultRowHeight="18"/>
  <cols>
    <col min="1" max="1" width="5" style="3" customWidth="1"/>
    <col min="2" max="2" width="35.7109375" style="3" customWidth="1"/>
    <col min="3" max="12" width="14.140625" style="3" customWidth="1"/>
    <col min="13" max="14" width="14.140625" style="119" customWidth="1"/>
    <col min="15" max="15" width="15.42578125" style="119" customWidth="1"/>
    <col min="16" max="16" width="14.140625" style="119" customWidth="1"/>
    <col min="17" max="17" width="15.7109375" style="119" customWidth="1"/>
    <col min="18" max="18" width="16.5703125" style="119" customWidth="1"/>
    <col min="19" max="19" width="15.5703125" style="119" customWidth="1"/>
    <col min="20" max="21" width="11.42578125" style="3"/>
    <col min="22" max="22" width="12.42578125" style="3" customWidth="1"/>
    <col min="23" max="23" width="16.7109375" style="3" customWidth="1"/>
    <col min="24" max="16384" width="11.42578125" style="3"/>
  </cols>
  <sheetData>
    <row r="1" spans="2:24" ht="78" customHeight="1">
      <c r="O1" s="3"/>
    </row>
    <row r="2" spans="2:24" ht="33" customHeight="1">
      <c r="B2" s="551" t="s">
        <v>122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513"/>
      <c r="N2" s="513"/>
      <c r="O2" s="514"/>
      <c r="P2" s="513"/>
      <c r="Q2" s="550"/>
      <c r="R2" s="550" t="s">
        <v>366</v>
      </c>
      <c r="S2" s="550" t="s">
        <v>367</v>
      </c>
      <c r="U2" s="119"/>
      <c r="V2" s="119"/>
    </row>
    <row r="3" spans="2:24" ht="33" customHeight="1">
      <c r="B3" s="753" t="s">
        <v>283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U3" s="119"/>
      <c r="V3" s="119"/>
    </row>
    <row r="4" spans="2:24" ht="33" customHeight="1">
      <c r="B4" s="755" t="s">
        <v>415</v>
      </c>
      <c r="C4" s="709"/>
      <c r="D4" s="709"/>
      <c r="E4" s="709"/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  <c r="Q4" s="709"/>
      <c r="R4" s="709"/>
      <c r="S4" s="709"/>
      <c r="U4" s="120"/>
      <c r="V4" s="119"/>
    </row>
    <row r="5" spans="2:24" ht="33" customHeight="1"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513"/>
      <c r="N5" s="513"/>
      <c r="O5" s="513"/>
      <c r="P5" s="513"/>
      <c r="Q5" s="513"/>
      <c r="R5" s="513"/>
      <c r="S5" s="513"/>
      <c r="U5" s="119"/>
      <c r="V5" s="119"/>
    </row>
    <row r="6" spans="2:24" s="5" customFormat="1" ht="33" customHeight="1">
      <c r="B6" s="763" t="s">
        <v>169</v>
      </c>
      <c r="C6" s="765" t="s">
        <v>62</v>
      </c>
      <c r="D6" s="765"/>
      <c r="E6" s="765"/>
      <c r="F6" s="765"/>
      <c r="G6" s="765"/>
      <c r="H6" s="765"/>
      <c r="I6" s="765"/>
      <c r="J6" s="765"/>
      <c r="K6" s="765"/>
      <c r="L6" s="765"/>
      <c r="M6" s="765"/>
      <c r="N6" s="765"/>
      <c r="O6" s="765"/>
      <c r="P6" s="765"/>
      <c r="Q6" s="765"/>
      <c r="R6" s="765"/>
      <c r="S6" s="765"/>
      <c r="W6" s="110"/>
      <c r="X6" s="110"/>
    </row>
    <row r="7" spans="2:24" s="5" customFormat="1" ht="33" customHeight="1">
      <c r="B7" s="764"/>
      <c r="C7" s="545">
        <v>2003</v>
      </c>
      <c r="D7" s="545">
        <v>2004</v>
      </c>
      <c r="E7" s="545">
        <v>2005</v>
      </c>
      <c r="F7" s="545">
        <v>2006</v>
      </c>
      <c r="G7" s="545">
        <v>2007</v>
      </c>
      <c r="H7" s="545">
        <v>2008</v>
      </c>
      <c r="I7" s="545">
        <v>2009</v>
      </c>
      <c r="J7" s="545">
        <v>2010</v>
      </c>
      <c r="K7" s="545">
        <v>2011</v>
      </c>
      <c r="L7" s="548">
        <v>2012</v>
      </c>
      <c r="M7" s="548">
        <v>2013</v>
      </c>
      <c r="N7" s="548">
        <v>2014</v>
      </c>
      <c r="O7" s="548">
        <v>2015</v>
      </c>
      <c r="P7" s="548">
        <v>2016</v>
      </c>
      <c r="Q7" s="548">
        <v>2017</v>
      </c>
      <c r="R7" s="548">
        <v>2018</v>
      </c>
      <c r="S7" s="548">
        <v>2019</v>
      </c>
      <c r="W7" s="127"/>
      <c r="X7" s="110"/>
    </row>
    <row r="8" spans="2:24" s="2" customFormat="1" ht="33" customHeight="1">
      <c r="B8" s="470" t="s">
        <v>170</v>
      </c>
      <c r="C8" s="517">
        <v>4615845</v>
      </c>
      <c r="D8" s="517">
        <v>5834557</v>
      </c>
      <c r="E8" s="517">
        <v>6343009</v>
      </c>
      <c r="F8" s="517">
        <v>6026064</v>
      </c>
      <c r="G8" s="517">
        <v>7447054</v>
      </c>
      <c r="H8" s="517">
        <v>8442986</v>
      </c>
      <c r="I8" s="517">
        <v>10971069</v>
      </c>
      <c r="J8" s="517">
        <v>11456536</v>
      </c>
      <c r="K8" s="517">
        <v>12599838</v>
      </c>
      <c r="L8" s="517">
        <v>16819863</v>
      </c>
      <c r="M8" s="517">
        <v>12343482</v>
      </c>
      <c r="N8" s="517">
        <v>11349764</v>
      </c>
      <c r="O8" s="517">
        <v>10677208</v>
      </c>
      <c r="P8" s="517">
        <v>12094151.199999999</v>
      </c>
      <c r="Q8" s="517">
        <v>11327309</v>
      </c>
      <c r="R8" s="517">
        <v>11103942</v>
      </c>
      <c r="S8" s="517">
        <v>12606067</v>
      </c>
      <c r="U8" s="128"/>
      <c r="V8" s="118"/>
    </row>
    <row r="9" spans="2:24" s="2" customFormat="1" ht="33" customHeight="1">
      <c r="B9" s="466" t="s">
        <v>171</v>
      </c>
      <c r="C9" s="518">
        <v>1936445</v>
      </c>
      <c r="D9" s="518">
        <v>2334333</v>
      </c>
      <c r="E9" s="518">
        <v>2496345</v>
      </c>
      <c r="F9" s="518">
        <v>2108033</v>
      </c>
      <c r="G9" s="518">
        <v>2858602</v>
      </c>
      <c r="H9" s="518">
        <v>3043890</v>
      </c>
      <c r="I9" s="518">
        <v>4225196</v>
      </c>
      <c r="J9" s="518">
        <v>3840871</v>
      </c>
      <c r="K9" s="518">
        <v>4577131</v>
      </c>
      <c r="L9" s="518">
        <v>4534916</v>
      </c>
      <c r="M9" s="518">
        <v>3916678</v>
      </c>
      <c r="N9" s="518">
        <v>3651007</v>
      </c>
      <c r="O9" s="518">
        <v>4119075</v>
      </c>
      <c r="P9" s="518">
        <v>4379010</v>
      </c>
      <c r="Q9" s="518">
        <v>4098417</v>
      </c>
      <c r="R9" s="518">
        <v>4054252</v>
      </c>
      <c r="S9" s="518">
        <v>5292989</v>
      </c>
      <c r="T9" s="118"/>
      <c r="U9" s="118"/>
      <c r="V9" s="118"/>
      <c r="W9" s="118"/>
    </row>
    <row r="10" spans="2:24" s="2" customFormat="1" ht="33" customHeight="1">
      <c r="B10" s="466" t="s">
        <v>132</v>
      </c>
      <c r="C10" s="518">
        <v>1057529</v>
      </c>
      <c r="D10" s="518">
        <v>1428817</v>
      </c>
      <c r="E10" s="518">
        <v>1483860</v>
      </c>
      <c r="F10" s="518">
        <v>1385252</v>
      </c>
      <c r="G10" s="518">
        <v>1679446</v>
      </c>
      <c r="H10" s="518">
        <v>2037970</v>
      </c>
      <c r="I10" s="518">
        <v>3027485</v>
      </c>
      <c r="J10" s="518">
        <v>3584353</v>
      </c>
      <c r="K10" s="518">
        <v>3783749</v>
      </c>
      <c r="L10" s="518">
        <v>3641463</v>
      </c>
      <c r="M10" s="518">
        <v>3177842</v>
      </c>
      <c r="N10" s="518">
        <v>2882632</v>
      </c>
      <c r="O10" s="518">
        <v>2877560</v>
      </c>
      <c r="P10" s="518">
        <v>3139466</v>
      </c>
      <c r="Q10" s="518">
        <v>3432059</v>
      </c>
      <c r="R10" s="518">
        <v>3842861</v>
      </c>
      <c r="S10" s="518">
        <v>3792035</v>
      </c>
      <c r="U10" s="118"/>
      <c r="V10" s="118"/>
    </row>
    <row r="11" spans="2:24" s="2" customFormat="1" ht="33" customHeight="1">
      <c r="B11" s="466" t="s">
        <v>172</v>
      </c>
      <c r="C11" s="518">
        <v>969205</v>
      </c>
      <c r="D11" s="518">
        <v>1187462</v>
      </c>
      <c r="E11" s="518">
        <v>1206573</v>
      </c>
      <c r="F11" s="518">
        <v>1314090</v>
      </c>
      <c r="G11" s="518">
        <v>1604349</v>
      </c>
      <c r="H11" s="518">
        <v>1808047</v>
      </c>
      <c r="I11" s="518">
        <v>2091660</v>
      </c>
      <c r="J11" s="518">
        <v>2303278</v>
      </c>
      <c r="K11" s="518">
        <v>2690196</v>
      </c>
      <c r="L11" s="518">
        <v>3302923</v>
      </c>
      <c r="M11" s="518">
        <v>3287646</v>
      </c>
      <c r="N11" s="518">
        <v>2835961</v>
      </c>
      <c r="O11" s="518">
        <v>1927303</v>
      </c>
      <c r="P11" s="518">
        <v>2588275</v>
      </c>
      <c r="Q11" s="518">
        <v>2291444</v>
      </c>
      <c r="R11" s="518">
        <v>2326257</v>
      </c>
      <c r="S11" s="518">
        <v>3026980</v>
      </c>
      <c r="U11" s="118"/>
      <c r="V11" s="118"/>
    </row>
    <row r="12" spans="2:24" s="2" customFormat="1" ht="33" customHeight="1">
      <c r="B12" s="466" t="s">
        <v>176</v>
      </c>
      <c r="C12" s="518">
        <v>652666</v>
      </c>
      <c r="D12" s="518">
        <v>883945</v>
      </c>
      <c r="E12" s="518">
        <v>1156231</v>
      </c>
      <c r="F12" s="518">
        <v>1218689</v>
      </c>
      <c r="G12" s="518">
        <v>1304657</v>
      </c>
      <c r="H12" s="518">
        <v>1553079</v>
      </c>
      <c r="I12" s="518">
        <v>1626728</v>
      </c>
      <c r="J12" s="518">
        <v>1728034</v>
      </c>
      <c r="K12" s="518">
        <v>1548762</v>
      </c>
      <c r="L12" s="518">
        <v>5340561</v>
      </c>
      <c r="M12" s="518">
        <v>1961316</v>
      </c>
      <c r="N12" s="518">
        <v>1980164</v>
      </c>
      <c r="O12" s="518">
        <v>1753270</v>
      </c>
      <c r="P12" s="518">
        <v>1987400.2</v>
      </c>
      <c r="Q12" s="518">
        <v>1505389</v>
      </c>
      <c r="R12" s="518">
        <v>880572</v>
      </c>
      <c r="S12" s="518">
        <v>494063</v>
      </c>
      <c r="U12" s="118"/>
      <c r="V12" s="118"/>
    </row>
    <row r="13" spans="2:24" s="2" customFormat="1" ht="33" customHeight="1">
      <c r="B13" s="470" t="s">
        <v>173</v>
      </c>
      <c r="C13" s="517">
        <v>4558170</v>
      </c>
      <c r="D13" s="517">
        <v>5977340</v>
      </c>
      <c r="E13" s="517">
        <v>6446318</v>
      </c>
      <c r="F13" s="517">
        <v>5779160</v>
      </c>
      <c r="G13" s="517">
        <v>7176962</v>
      </c>
      <c r="H13" s="517">
        <v>8684373</v>
      </c>
      <c r="I13" s="517">
        <v>10843704</v>
      </c>
      <c r="J13" s="517">
        <v>11701707</v>
      </c>
      <c r="K13" s="517">
        <v>14548228</v>
      </c>
      <c r="L13" s="517">
        <v>18232275</v>
      </c>
      <c r="M13" s="517">
        <v>17156231</v>
      </c>
      <c r="N13" s="517">
        <v>16347401</v>
      </c>
      <c r="O13" s="517">
        <v>17745689</v>
      </c>
      <c r="P13" s="517">
        <v>19179413.239999998</v>
      </c>
      <c r="Q13" s="517">
        <v>19625669</v>
      </c>
      <c r="R13" s="517">
        <v>19855524</v>
      </c>
      <c r="S13" s="517">
        <v>26279320</v>
      </c>
      <c r="T13" s="118"/>
      <c r="U13" s="118"/>
      <c r="V13" s="118"/>
      <c r="W13" s="118"/>
    </row>
    <row r="14" spans="2:24" s="2" customFormat="1" ht="33" customHeight="1">
      <c r="B14" s="466" t="s">
        <v>128</v>
      </c>
      <c r="C14" s="518">
        <v>990396</v>
      </c>
      <c r="D14" s="518">
        <v>1161244</v>
      </c>
      <c r="E14" s="518">
        <v>1238334</v>
      </c>
      <c r="F14" s="518">
        <v>1447115</v>
      </c>
      <c r="G14" s="518">
        <v>2005177</v>
      </c>
      <c r="H14" s="518">
        <v>2379416</v>
      </c>
      <c r="I14" s="518">
        <v>3116041</v>
      </c>
      <c r="J14" s="518">
        <v>3603563</v>
      </c>
      <c r="K14" s="518">
        <v>4389252</v>
      </c>
      <c r="L14" s="518">
        <v>5559656</v>
      </c>
      <c r="M14" s="518">
        <v>6405734</v>
      </c>
      <c r="N14" s="518">
        <v>6436373</v>
      </c>
      <c r="O14" s="518">
        <v>13467034</v>
      </c>
      <c r="P14" s="518">
        <v>13958606</v>
      </c>
      <c r="Q14" s="518">
        <v>14074650</v>
      </c>
      <c r="R14" s="518">
        <v>14009161</v>
      </c>
      <c r="S14" s="518">
        <v>14949871</v>
      </c>
    </row>
    <row r="15" spans="2:24" s="2" customFormat="1" ht="33" customHeight="1">
      <c r="B15" s="468" t="s">
        <v>129</v>
      </c>
      <c r="C15" s="519">
        <v>1818944</v>
      </c>
      <c r="D15" s="519">
        <v>2061363</v>
      </c>
      <c r="E15" s="519">
        <v>2271315</v>
      </c>
      <c r="F15" s="519">
        <v>2362185</v>
      </c>
      <c r="G15" s="519">
        <v>3056768</v>
      </c>
      <c r="H15" s="519">
        <v>4208401</v>
      </c>
      <c r="I15" s="519">
        <v>5349662</v>
      </c>
      <c r="J15" s="519">
        <v>5653415</v>
      </c>
      <c r="K15" s="519">
        <v>6785158</v>
      </c>
      <c r="L15" s="519">
        <v>9157975</v>
      </c>
      <c r="M15" s="519">
        <v>8765343</v>
      </c>
      <c r="N15" s="519">
        <v>7806554</v>
      </c>
      <c r="O15" s="519">
        <v>30383</v>
      </c>
      <c r="P15" s="519">
        <v>69590</v>
      </c>
      <c r="Q15" s="519">
        <v>63483</v>
      </c>
      <c r="R15" s="519">
        <v>63653</v>
      </c>
      <c r="S15" s="519">
        <v>63629</v>
      </c>
    </row>
    <row r="16" spans="2:24" s="2" customFormat="1" ht="33" customHeight="1">
      <c r="B16" s="466" t="s">
        <v>130</v>
      </c>
      <c r="C16" s="518">
        <v>55248</v>
      </c>
      <c r="D16" s="518">
        <v>66278</v>
      </c>
      <c r="E16" s="518">
        <v>82950</v>
      </c>
      <c r="F16" s="518">
        <v>81838</v>
      </c>
      <c r="G16" s="518">
        <v>123369</v>
      </c>
      <c r="H16" s="518">
        <v>201677</v>
      </c>
      <c r="I16" s="518">
        <v>301814</v>
      </c>
      <c r="J16" s="518">
        <v>326184</v>
      </c>
      <c r="K16" s="518">
        <v>449379</v>
      </c>
      <c r="L16" s="518">
        <v>493452</v>
      </c>
      <c r="M16" s="518">
        <v>573598</v>
      </c>
      <c r="N16" s="518">
        <v>592379</v>
      </c>
      <c r="O16" s="518">
        <v>831290</v>
      </c>
      <c r="P16" s="518">
        <v>1014345</v>
      </c>
      <c r="Q16" s="518">
        <v>942797</v>
      </c>
      <c r="R16" s="518">
        <v>1196159</v>
      </c>
      <c r="S16" s="518">
        <v>1128202</v>
      </c>
    </row>
    <row r="17" spans="2:19" s="2" customFormat="1" ht="33" customHeight="1">
      <c r="B17" s="468" t="s">
        <v>174</v>
      </c>
      <c r="C17" s="519">
        <v>1012121</v>
      </c>
      <c r="D17" s="519">
        <v>1943677</v>
      </c>
      <c r="E17" s="519">
        <v>2076245</v>
      </c>
      <c r="F17" s="519">
        <v>1274343</v>
      </c>
      <c r="G17" s="519">
        <v>1904265</v>
      </c>
      <c r="H17" s="519">
        <v>1095890</v>
      </c>
      <c r="I17" s="519">
        <v>1210908</v>
      </c>
      <c r="J17" s="519">
        <v>1268372</v>
      </c>
      <c r="K17" s="519">
        <v>1707876</v>
      </c>
      <c r="L17" s="519">
        <v>1742343</v>
      </c>
      <c r="M17" s="519">
        <v>789302</v>
      </c>
      <c r="N17" s="519">
        <v>855993</v>
      </c>
      <c r="O17" s="519">
        <v>1094641</v>
      </c>
      <c r="P17" s="519">
        <v>1403898</v>
      </c>
      <c r="Q17" s="519">
        <v>1810540</v>
      </c>
      <c r="R17" s="519">
        <v>296718</v>
      </c>
      <c r="S17" s="519">
        <v>2435485</v>
      </c>
    </row>
    <row r="18" spans="2:19" s="2" customFormat="1" ht="33" customHeight="1">
      <c r="B18" s="466" t="s">
        <v>175</v>
      </c>
      <c r="C18" s="518">
        <v>681461</v>
      </c>
      <c r="D18" s="518">
        <v>744778</v>
      </c>
      <c r="E18" s="518">
        <v>777474</v>
      </c>
      <c r="F18" s="518">
        <v>613679</v>
      </c>
      <c r="G18" s="518">
        <v>87383</v>
      </c>
      <c r="H18" s="518">
        <v>798989</v>
      </c>
      <c r="I18" s="518">
        <v>865279</v>
      </c>
      <c r="J18" s="518">
        <v>850173</v>
      </c>
      <c r="K18" s="518">
        <v>1216563</v>
      </c>
      <c r="L18" s="518">
        <v>1278849</v>
      </c>
      <c r="M18" s="518">
        <v>622254</v>
      </c>
      <c r="N18" s="518">
        <v>656102</v>
      </c>
      <c r="O18" s="518">
        <v>2322341</v>
      </c>
      <c r="P18" s="518">
        <v>2732974.24</v>
      </c>
      <c r="Q18" s="518">
        <v>2734199</v>
      </c>
      <c r="R18" s="518">
        <v>4289833</v>
      </c>
      <c r="S18" s="518">
        <v>7702133</v>
      </c>
    </row>
    <row r="19" spans="2:19" s="2" customFormat="1" ht="33" customHeight="1">
      <c r="B19" s="471" t="s">
        <v>41</v>
      </c>
      <c r="C19" s="520">
        <v>9174015</v>
      </c>
      <c r="D19" s="520">
        <v>11811897</v>
      </c>
      <c r="E19" s="520">
        <v>12789327</v>
      </c>
      <c r="F19" s="520">
        <v>11805224</v>
      </c>
      <c r="G19" s="520">
        <v>14624016</v>
      </c>
      <c r="H19" s="520">
        <v>17127359</v>
      </c>
      <c r="I19" s="520">
        <v>21814773</v>
      </c>
      <c r="J19" s="520">
        <v>23158243</v>
      </c>
      <c r="K19" s="520">
        <v>27148066</v>
      </c>
      <c r="L19" s="520">
        <v>35052138</v>
      </c>
      <c r="M19" s="520">
        <v>29499713</v>
      </c>
      <c r="N19" s="520">
        <v>27697165</v>
      </c>
      <c r="O19" s="520">
        <v>28422897</v>
      </c>
      <c r="P19" s="520">
        <v>31273564.439999998</v>
      </c>
      <c r="Q19" s="520">
        <v>30952978</v>
      </c>
      <c r="R19" s="520">
        <v>30959466</v>
      </c>
      <c r="S19" s="520">
        <v>38885387</v>
      </c>
    </row>
    <row r="20" spans="2:19" ht="33" customHeight="1">
      <c r="B20" s="515"/>
      <c r="C20" s="516"/>
      <c r="D20" s="516"/>
      <c r="E20" s="516"/>
      <c r="F20" s="516"/>
      <c r="G20" s="516"/>
      <c r="H20" s="516"/>
      <c r="I20" s="516"/>
      <c r="J20" s="516"/>
      <c r="K20" s="516"/>
      <c r="L20" s="516"/>
      <c r="M20" s="513"/>
      <c r="N20" s="513"/>
      <c r="O20" s="513"/>
      <c r="P20" s="513"/>
      <c r="Q20" s="513"/>
      <c r="R20" s="513"/>
      <c r="S20" s="513"/>
    </row>
    <row r="21" spans="2:19" ht="33" customHeight="1">
      <c r="B21" s="694" t="s">
        <v>416</v>
      </c>
      <c r="C21" s="343"/>
      <c r="D21" s="343"/>
      <c r="E21" s="343"/>
      <c r="F21" s="343"/>
      <c r="G21" s="343"/>
      <c r="H21" s="343"/>
      <c r="I21" s="343"/>
      <c r="J21" s="513"/>
      <c r="K21" s="343"/>
      <c r="L21" s="343"/>
      <c r="M21" s="513"/>
      <c r="N21" s="513"/>
      <c r="O21" s="513"/>
      <c r="P21" s="513"/>
      <c r="Q21" s="513"/>
      <c r="R21" s="513"/>
      <c r="S21" s="513"/>
    </row>
    <row r="22" spans="2:19" ht="33" customHeight="1">
      <c r="J22" s="119"/>
    </row>
    <row r="23" spans="2:19" ht="33" customHeight="1">
      <c r="B23" s="287"/>
      <c r="C23" s="287"/>
      <c r="D23" s="287"/>
      <c r="E23" s="287"/>
      <c r="J23" s="119"/>
    </row>
    <row r="24" spans="2:19" ht="33" customHeight="1">
      <c r="B24" s="287"/>
      <c r="C24" s="287"/>
      <c r="D24" s="287"/>
      <c r="E24" s="287"/>
      <c r="J24" s="119"/>
    </row>
    <row r="25" spans="2:19" ht="33" customHeight="1">
      <c r="B25" s="766"/>
      <c r="C25" s="766"/>
      <c r="D25" s="277" t="s">
        <v>43</v>
      </c>
      <c r="E25" s="277"/>
      <c r="F25" s="80"/>
      <c r="G25" s="80"/>
      <c r="J25" s="119"/>
    </row>
    <row r="26" spans="2:19" ht="33" customHeight="1">
      <c r="B26" s="278" t="str">
        <f>+B9</f>
        <v>Hospitales generales 1/</v>
      </c>
      <c r="C26" s="279">
        <f>+S9</f>
        <v>5292989</v>
      </c>
      <c r="D26" s="280">
        <f>C26/$C$30</f>
        <v>0.41987631828388666</v>
      </c>
      <c r="E26" s="277"/>
      <c r="F26" s="80"/>
      <c r="G26" s="80"/>
      <c r="J26" s="119"/>
    </row>
    <row r="27" spans="2:19" ht="33" customHeight="1">
      <c r="B27" s="278" t="str">
        <f>+B10</f>
        <v>Hospitales básicos</v>
      </c>
      <c r="C27" s="279">
        <f>+S10</f>
        <v>3792035</v>
      </c>
      <c r="D27" s="280">
        <f>C27/$C$30</f>
        <v>0.30081031617553677</v>
      </c>
      <c r="E27" s="277"/>
      <c r="F27" s="80"/>
      <c r="G27" s="80"/>
      <c r="J27" s="119"/>
    </row>
    <row r="28" spans="2:19" ht="33" customHeight="1">
      <c r="B28" s="278" t="str">
        <f>+B11</f>
        <v>Hospitales especializados</v>
      </c>
      <c r="C28" s="279">
        <f>+S11</f>
        <v>3026980</v>
      </c>
      <c r="D28" s="280">
        <f>C28/$C$30</f>
        <v>0.24012088782329968</v>
      </c>
      <c r="E28" s="277"/>
      <c r="F28" s="80"/>
      <c r="G28" s="80"/>
      <c r="J28" s="119"/>
    </row>
    <row r="29" spans="2:19" ht="33" customHeight="1">
      <c r="B29" s="278" t="str">
        <f>+B12</f>
        <v>Clínicas particulares</v>
      </c>
      <c r="C29" s="279">
        <f>+S12</f>
        <v>494063</v>
      </c>
      <c r="D29" s="280">
        <f>C29/$C$30</f>
        <v>3.9192477717276929E-2</v>
      </c>
      <c r="E29" s="277"/>
      <c r="F29" s="80"/>
      <c r="G29" s="80"/>
      <c r="J29" s="119"/>
    </row>
    <row r="30" spans="2:19" ht="33" customHeight="1">
      <c r="B30" s="281"/>
      <c r="C30" s="282">
        <f>+SUM(C26:C29)</f>
        <v>12606067</v>
      </c>
      <c r="D30" s="283">
        <f>+SUM(D26:D29)</f>
        <v>1</v>
      </c>
      <c r="E30" s="284"/>
      <c r="F30" s="273"/>
      <c r="G30" s="80"/>
      <c r="J30" s="119"/>
    </row>
    <row r="31" spans="2:19" ht="33" customHeight="1">
      <c r="B31" s="278"/>
      <c r="C31" s="285"/>
      <c r="D31" s="280"/>
      <c r="E31" s="286"/>
      <c r="F31" s="80"/>
      <c r="G31" s="80"/>
      <c r="J31" s="119"/>
    </row>
    <row r="32" spans="2:19" ht="33" customHeight="1">
      <c r="B32" s="270"/>
      <c r="C32" s="271"/>
      <c r="D32" s="272"/>
      <c r="E32" s="274"/>
      <c r="F32" s="80"/>
      <c r="G32" s="80"/>
      <c r="J32" s="119"/>
    </row>
    <row r="33" spans="2:10" ht="33" customHeight="1">
      <c r="B33" s="270"/>
      <c r="C33" s="271"/>
      <c r="D33" s="272"/>
      <c r="E33" s="274"/>
      <c r="F33" s="80"/>
      <c r="G33" s="80"/>
      <c r="J33" s="119"/>
    </row>
    <row r="34" spans="2:10" ht="33" customHeight="1">
      <c r="B34" s="270"/>
      <c r="C34" s="271"/>
      <c r="D34" s="272"/>
      <c r="E34" s="274"/>
      <c r="F34" s="80"/>
      <c r="G34" s="80"/>
      <c r="J34" s="119"/>
    </row>
    <row r="35" spans="2:10" ht="33" customHeight="1">
      <c r="B35" s="694" t="s">
        <v>417</v>
      </c>
      <c r="C35" s="269"/>
      <c r="D35" s="269"/>
      <c r="E35" s="275"/>
      <c r="F35" s="273"/>
      <c r="G35" s="80"/>
    </row>
    <row r="36" spans="2:10" ht="33" customHeight="1">
      <c r="B36" s="289"/>
      <c r="C36" s="289"/>
      <c r="D36" s="289" t="s">
        <v>43</v>
      </c>
      <c r="E36" s="290"/>
      <c r="F36" s="273"/>
      <c r="G36" s="80"/>
    </row>
    <row r="37" spans="2:10" ht="33" customHeight="1">
      <c r="B37" s="277" t="str">
        <f>+B14</f>
        <v>Centros de salud</v>
      </c>
      <c r="C37" s="288">
        <f>+S14</f>
        <v>14949871</v>
      </c>
      <c r="D37" s="280">
        <f>+C37/$C$44</f>
        <v>0.56888347948120421</v>
      </c>
      <c r="E37" s="288"/>
      <c r="F37" s="273"/>
      <c r="G37" s="80"/>
    </row>
    <row r="38" spans="2:10" ht="33" customHeight="1">
      <c r="B38" s="277" t="str">
        <f>+B18</f>
        <v>Otros 2/</v>
      </c>
      <c r="C38" s="288">
        <f>+S18</f>
        <v>7702133</v>
      </c>
      <c r="D38" s="280">
        <f>+C38/$C$44</f>
        <v>0.29308722600128162</v>
      </c>
      <c r="E38" s="288"/>
      <c r="F38" s="273"/>
      <c r="G38" s="80"/>
    </row>
    <row r="39" spans="2:10" ht="33" customHeight="1">
      <c r="B39" s="277" t="str">
        <f>+B17</f>
        <v>Dispensarios médicos</v>
      </c>
      <c r="C39" s="288">
        <f>+S17</f>
        <v>2435485</v>
      </c>
      <c r="D39" s="280">
        <f>+C39/$C$44</f>
        <v>9.2676865307017076E-2</v>
      </c>
      <c r="E39" s="288"/>
      <c r="F39" s="273"/>
      <c r="G39" s="80"/>
    </row>
    <row r="40" spans="2:10" ht="33" customHeight="1">
      <c r="B40" s="277" t="str">
        <f>+B16</f>
        <v>Puestos de salud</v>
      </c>
      <c r="C40" s="288">
        <f>+S16</f>
        <v>1128202</v>
      </c>
      <c r="D40" s="280">
        <f>+C40/$C$44</f>
        <v>4.2931171735037285E-2</v>
      </c>
      <c r="E40" s="288"/>
      <c r="F40" s="273"/>
      <c r="G40" s="80"/>
    </row>
    <row r="41" spans="2:10" ht="33" customHeight="1">
      <c r="B41" s="277" t="str">
        <f>+B15</f>
        <v>Subcentros de salud</v>
      </c>
      <c r="C41" s="288">
        <f>+S15</f>
        <v>63629</v>
      </c>
      <c r="D41" s="280">
        <f>+C41/$C$44</f>
        <v>2.4212574754597913E-3</v>
      </c>
      <c r="E41" s="288"/>
      <c r="F41" s="273"/>
      <c r="G41" s="80"/>
    </row>
    <row r="42" spans="2:10" ht="33" customHeight="1">
      <c r="B42" s="287"/>
      <c r="C42" s="287"/>
      <c r="D42" s="287"/>
      <c r="E42" s="288"/>
      <c r="F42" s="273"/>
      <c r="G42" s="80"/>
    </row>
    <row r="43" spans="2:10" ht="33" customHeight="1">
      <c r="E43" s="290"/>
      <c r="F43" s="273"/>
      <c r="G43" s="80"/>
    </row>
    <row r="44" spans="2:10" ht="33" customHeight="1">
      <c r="B44" s="277"/>
      <c r="C44" s="288">
        <f>+SUM(C37:C41)</f>
        <v>26279320</v>
      </c>
      <c r="D44" s="280">
        <f>+SUM(D37:D41)</f>
        <v>1</v>
      </c>
      <c r="E44" s="288"/>
      <c r="F44" s="273"/>
      <c r="G44" s="80"/>
    </row>
    <row r="45" spans="2:10" ht="33" customHeight="1">
      <c r="B45" s="269"/>
      <c r="C45" s="269"/>
      <c r="D45" s="269"/>
      <c r="E45" s="275"/>
      <c r="F45" s="273"/>
      <c r="G45" s="80"/>
    </row>
    <row r="46" spans="2:10" ht="33" customHeight="1">
      <c r="B46" s="269"/>
      <c r="C46" s="269"/>
      <c r="D46" s="269"/>
      <c r="E46" s="275"/>
      <c r="F46" s="273"/>
      <c r="G46" s="80"/>
    </row>
    <row r="47" spans="2:10" ht="33" customHeight="1">
      <c r="B47" s="80"/>
      <c r="C47" s="276"/>
      <c r="D47" s="276"/>
      <c r="E47" s="276"/>
      <c r="F47" s="276"/>
      <c r="G47" s="80"/>
    </row>
    <row r="48" spans="2:10" ht="33" customHeight="1">
      <c r="H48" s="121"/>
      <c r="J48" s="121"/>
    </row>
    <row r="49" spans="2:9" ht="27" customHeight="1">
      <c r="B49" s="122"/>
      <c r="C49" s="123"/>
      <c r="D49" s="122"/>
      <c r="E49" s="122"/>
      <c r="F49" s="122"/>
      <c r="G49" s="122"/>
      <c r="H49" s="121"/>
    </row>
    <row r="50" spans="2:9" ht="18.75">
      <c r="B50" s="276" t="s">
        <v>287</v>
      </c>
      <c r="C50" s="265"/>
      <c r="D50" s="265"/>
      <c r="E50" s="265"/>
    </row>
    <row r="51" spans="2:9" ht="18.75">
      <c r="B51" s="80" t="s">
        <v>288</v>
      </c>
      <c r="C51" s="266"/>
      <c r="D51" s="266"/>
      <c r="E51" s="266"/>
      <c r="F51" s="124"/>
      <c r="I51" s="63"/>
    </row>
    <row r="52" spans="2:9" ht="18.75">
      <c r="B52" s="692" t="s">
        <v>414</v>
      </c>
      <c r="C52" s="267"/>
      <c r="D52" s="267"/>
      <c r="E52" s="267"/>
      <c r="F52" s="125"/>
      <c r="I52" s="63"/>
    </row>
    <row r="53" spans="2:9" ht="18.75">
      <c r="B53" s="80" t="s">
        <v>286</v>
      </c>
      <c r="C53" s="268"/>
      <c r="D53" s="268"/>
      <c r="E53" s="268"/>
      <c r="F53" s="126"/>
      <c r="G53" s="63"/>
      <c r="H53" s="63"/>
      <c r="I53" s="63"/>
    </row>
    <row r="54" spans="2:9" ht="18.75">
      <c r="B54" s="228"/>
      <c r="C54" s="267"/>
      <c r="D54" s="267"/>
      <c r="E54" s="267"/>
      <c r="F54" s="125"/>
      <c r="I54" s="63"/>
    </row>
    <row r="55" spans="2:9" ht="18.75">
      <c r="B55" s="80"/>
      <c r="G55" s="63"/>
      <c r="H55" s="63"/>
      <c r="I55" s="63"/>
    </row>
    <row r="56" spans="2:9">
      <c r="B56" s="63"/>
      <c r="C56" s="63"/>
      <c r="D56" s="63"/>
      <c r="E56" s="63"/>
      <c r="F56" s="63"/>
    </row>
    <row r="57" spans="2:9">
      <c r="B57" s="63"/>
      <c r="C57" s="63"/>
      <c r="D57" s="63"/>
      <c r="E57" s="63"/>
      <c r="F57" s="63"/>
    </row>
    <row r="59" spans="2:9">
      <c r="B59" s="63"/>
      <c r="C59" s="63"/>
      <c r="D59" s="63"/>
      <c r="E59" s="63"/>
      <c r="F59" s="63"/>
    </row>
    <row r="60" spans="2:9">
      <c r="B60" s="63"/>
      <c r="C60" s="63"/>
      <c r="D60" s="63"/>
      <c r="E60" s="63"/>
      <c r="F60" s="63"/>
    </row>
  </sheetData>
  <mergeCells count="5">
    <mergeCell ref="B6:B7"/>
    <mergeCell ref="B25:C25"/>
    <mergeCell ref="C6:S6"/>
    <mergeCell ref="B3:S3"/>
    <mergeCell ref="B4:S4"/>
  </mergeCells>
  <hyperlinks>
    <hyperlink ref="B2" location="Indice!A1" display="Índice"/>
    <hyperlink ref="S2" location="'4.8 Consultas tipo de age'!A1" display="Siguiente"/>
    <hyperlink ref="R2" location="'4.6 Camas dotación'!A1" display="Anterior"/>
  </hyperlinks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3"/>
  <sheetViews>
    <sheetView showGridLines="0" zoomScale="70" zoomScaleNormal="70" workbookViewId="0">
      <selection activeCell="B2" sqref="B2"/>
    </sheetView>
  </sheetViews>
  <sheetFormatPr baseColWidth="10" defaultRowHeight="17.25"/>
  <cols>
    <col min="1" max="1" width="5" style="9" customWidth="1"/>
    <col min="2" max="2" width="20.7109375" style="9" customWidth="1"/>
    <col min="3" max="14" width="15.7109375" style="9" customWidth="1"/>
    <col min="15" max="17" width="15.7109375" style="130" customWidth="1"/>
    <col min="18" max="18" width="14.85546875" style="9" customWidth="1"/>
    <col min="19" max="16384" width="11.42578125" style="9"/>
  </cols>
  <sheetData>
    <row r="1" spans="2:20" ht="78" customHeight="1"/>
    <row r="2" spans="2:20" ht="33" customHeight="1">
      <c r="B2" s="554" t="s">
        <v>122</v>
      </c>
      <c r="Q2" s="550" t="s">
        <v>366</v>
      </c>
      <c r="R2" s="550" t="s">
        <v>367</v>
      </c>
    </row>
    <row r="3" spans="2:20" ht="33" customHeight="1">
      <c r="B3" s="707" t="s">
        <v>284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</row>
    <row r="4" spans="2:20" ht="33" customHeight="1">
      <c r="B4" s="740" t="s">
        <v>364</v>
      </c>
      <c r="C4" s="740"/>
      <c r="D4" s="740"/>
      <c r="E4" s="740"/>
      <c r="F4" s="740"/>
      <c r="G4" s="740"/>
      <c r="H4" s="740"/>
      <c r="I4" s="740"/>
      <c r="J4" s="740"/>
      <c r="K4" s="740"/>
      <c r="L4" s="740"/>
      <c r="M4" s="740"/>
      <c r="N4" s="740"/>
      <c r="O4" s="740"/>
      <c r="P4" s="740"/>
      <c r="Q4" s="740"/>
      <c r="R4" s="740"/>
    </row>
    <row r="5" spans="2:20" ht="33" customHeight="1"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21"/>
      <c r="O5" s="522"/>
      <c r="P5" s="522"/>
      <c r="Q5" s="522"/>
    </row>
    <row r="6" spans="2:20" ht="33" customHeight="1">
      <c r="B6" s="763" t="s">
        <v>177</v>
      </c>
      <c r="C6" s="767" t="s">
        <v>62</v>
      </c>
      <c r="D6" s="767"/>
      <c r="E6" s="767"/>
      <c r="F6" s="767"/>
      <c r="G6" s="767"/>
      <c r="H6" s="767"/>
      <c r="I6" s="767"/>
      <c r="J6" s="767"/>
      <c r="K6" s="767"/>
      <c r="L6" s="767"/>
      <c r="M6" s="767"/>
      <c r="N6" s="767"/>
      <c r="O6" s="767"/>
      <c r="P6" s="767"/>
      <c r="Q6" s="767"/>
      <c r="R6" s="767"/>
    </row>
    <row r="7" spans="2:20" ht="33" customHeight="1">
      <c r="B7" s="764"/>
      <c r="C7" s="545">
        <v>2003</v>
      </c>
      <c r="D7" s="545">
        <v>2004</v>
      </c>
      <c r="E7" s="545">
        <v>2005</v>
      </c>
      <c r="F7" s="545">
        <v>2006</v>
      </c>
      <c r="G7" s="545">
        <v>2007</v>
      </c>
      <c r="H7" s="545">
        <v>2008</v>
      </c>
      <c r="I7" s="545">
        <v>2009</v>
      </c>
      <c r="J7" s="545">
        <v>2010</v>
      </c>
      <c r="K7" s="545">
        <v>2011</v>
      </c>
      <c r="L7" s="545">
        <v>2012</v>
      </c>
      <c r="M7" s="545">
        <v>2013</v>
      </c>
      <c r="N7" s="545">
        <v>2014</v>
      </c>
      <c r="O7" s="545">
        <v>2015</v>
      </c>
      <c r="P7" s="545">
        <v>2016</v>
      </c>
      <c r="Q7" s="545">
        <v>2018</v>
      </c>
      <c r="R7" s="545">
        <v>2019</v>
      </c>
    </row>
    <row r="8" spans="2:20" s="12" customFormat="1" ht="33" customHeight="1">
      <c r="B8" s="468" t="s">
        <v>34</v>
      </c>
      <c r="C8" s="519">
        <v>9174015</v>
      </c>
      <c r="D8" s="519">
        <v>11811897</v>
      </c>
      <c r="E8" s="519">
        <v>12789328</v>
      </c>
      <c r="F8" s="519">
        <v>11805224</v>
      </c>
      <c r="G8" s="519">
        <v>9091829</v>
      </c>
      <c r="H8" s="519">
        <v>17127359</v>
      </c>
      <c r="I8" s="519">
        <v>21814773</v>
      </c>
      <c r="J8" s="519">
        <v>23158243</v>
      </c>
      <c r="K8" s="519">
        <v>23207451</v>
      </c>
      <c r="L8" s="519">
        <v>30082215</v>
      </c>
      <c r="M8" s="519">
        <v>29499713</v>
      </c>
      <c r="N8" s="519">
        <v>27697165</v>
      </c>
      <c r="O8" s="519">
        <v>28422897</v>
      </c>
      <c r="P8" s="519">
        <v>31273564.439999975</v>
      </c>
      <c r="Q8" s="519">
        <v>37259426.000000015</v>
      </c>
      <c r="R8" s="519">
        <v>36275186.999999963</v>
      </c>
      <c r="S8" s="132"/>
      <c r="T8" s="132"/>
    </row>
    <row r="9" spans="2:20" s="12" customFormat="1" ht="33" customHeight="1">
      <c r="B9" s="466" t="s">
        <v>35</v>
      </c>
      <c r="C9" s="518">
        <v>276504</v>
      </c>
      <c r="D9" s="518">
        <v>288801</v>
      </c>
      <c r="E9" s="518">
        <v>355509</v>
      </c>
      <c r="F9" s="518">
        <v>618841</v>
      </c>
      <c r="G9" s="518">
        <v>692553</v>
      </c>
      <c r="H9" s="518">
        <v>1053257</v>
      </c>
      <c r="I9" s="518">
        <v>1210218</v>
      </c>
      <c r="J9" s="518">
        <v>1500697</v>
      </c>
      <c r="K9" s="518">
        <v>1398831</v>
      </c>
      <c r="L9" s="518">
        <v>1605241</v>
      </c>
      <c r="M9" s="518">
        <v>1750205</v>
      </c>
      <c r="N9" s="518">
        <v>1270811</v>
      </c>
      <c r="O9" s="518">
        <v>1656402</v>
      </c>
      <c r="P9" s="518">
        <v>1599817.0000000009</v>
      </c>
      <c r="Q9" s="518">
        <v>1277661.0000000033</v>
      </c>
      <c r="R9" s="518">
        <v>1272366.999999997</v>
      </c>
      <c r="S9" s="129"/>
      <c r="T9" s="132"/>
    </row>
    <row r="10" spans="2:20" s="12" customFormat="1" ht="33" customHeight="1">
      <c r="B10" s="466" t="s">
        <v>178</v>
      </c>
      <c r="C10" s="518">
        <v>280218</v>
      </c>
      <c r="D10" s="518">
        <v>284336</v>
      </c>
      <c r="E10" s="518">
        <v>289287</v>
      </c>
      <c r="F10" s="518">
        <v>392378</v>
      </c>
      <c r="G10" s="518">
        <v>311842</v>
      </c>
      <c r="H10" s="518">
        <v>648570</v>
      </c>
      <c r="I10" s="518">
        <v>1030668</v>
      </c>
      <c r="J10" s="518">
        <v>1260355</v>
      </c>
      <c r="K10" s="518">
        <v>2227065</v>
      </c>
      <c r="L10" s="518">
        <v>2941256</v>
      </c>
      <c r="M10" s="518">
        <v>8181252</v>
      </c>
      <c r="N10" s="518">
        <v>1294710</v>
      </c>
      <c r="O10" s="518">
        <v>2091991</v>
      </c>
      <c r="P10" s="518">
        <v>2150512.0632934771</v>
      </c>
      <c r="Q10" s="530">
        <v>0</v>
      </c>
      <c r="R10" s="530">
        <v>0</v>
      </c>
      <c r="S10" s="132"/>
      <c r="T10" s="132"/>
    </row>
    <row r="11" spans="2:20" s="12" customFormat="1" ht="33" customHeight="1">
      <c r="B11" s="466" t="s">
        <v>179</v>
      </c>
      <c r="C11" s="518"/>
      <c r="D11" s="518"/>
      <c r="E11" s="518"/>
      <c r="F11" s="518">
        <v>146412</v>
      </c>
      <c r="G11" s="518">
        <v>77052</v>
      </c>
      <c r="H11" s="518">
        <v>200916</v>
      </c>
      <c r="I11" s="518">
        <v>236094</v>
      </c>
      <c r="J11" s="518">
        <v>278339</v>
      </c>
      <c r="K11" s="518">
        <v>314719</v>
      </c>
      <c r="L11" s="518">
        <v>423426</v>
      </c>
      <c r="M11" s="518">
        <v>442267</v>
      </c>
      <c r="N11" s="518">
        <v>350235</v>
      </c>
      <c r="O11" s="518">
        <v>486188</v>
      </c>
      <c r="P11" s="518">
        <v>859439.24000000255</v>
      </c>
      <c r="Q11" s="518">
        <v>1281952.0000000002</v>
      </c>
      <c r="R11" s="518">
        <v>1337832.9999999993</v>
      </c>
      <c r="S11" s="133"/>
      <c r="T11" s="132"/>
    </row>
    <row r="12" spans="2:20" s="12" customFormat="1" ht="33" customHeight="1">
      <c r="B12" s="471" t="s">
        <v>5</v>
      </c>
      <c r="C12" s="520">
        <v>9730737</v>
      </c>
      <c r="D12" s="520">
        <v>12385034</v>
      </c>
      <c r="E12" s="520">
        <v>13434124</v>
      </c>
      <c r="F12" s="520">
        <v>12962855</v>
      </c>
      <c r="G12" s="520">
        <v>10173276</v>
      </c>
      <c r="H12" s="520">
        <v>19030102</v>
      </c>
      <c r="I12" s="520">
        <v>24291753</v>
      </c>
      <c r="J12" s="520">
        <v>26197634</v>
      </c>
      <c r="K12" s="520">
        <v>27148066</v>
      </c>
      <c r="L12" s="520">
        <v>35052138</v>
      </c>
      <c r="M12" s="520">
        <v>39873437</v>
      </c>
      <c r="N12" s="520">
        <v>30612921</v>
      </c>
      <c r="O12" s="520">
        <f>+O11+O10+O9+O8</f>
        <v>32657478</v>
      </c>
      <c r="P12" s="520">
        <v>35883332.743293457</v>
      </c>
      <c r="Q12" s="520">
        <f>+Q11+Q10+Q9+Q8</f>
        <v>39819039.000000015</v>
      </c>
      <c r="R12" s="520">
        <v>38885386.999999955</v>
      </c>
      <c r="S12" s="129"/>
      <c r="T12" s="132"/>
    </row>
    <row r="13" spans="2:20" ht="33" customHeight="1">
      <c r="B13" s="523"/>
      <c r="C13" s="523"/>
      <c r="D13" s="523"/>
      <c r="E13" s="523"/>
      <c r="F13" s="523"/>
      <c r="G13" s="523"/>
      <c r="H13" s="523"/>
      <c r="I13" s="523"/>
      <c r="J13" s="523"/>
      <c r="K13" s="523"/>
      <c r="L13" s="523"/>
      <c r="M13" s="524"/>
      <c r="N13" s="525"/>
      <c r="O13" s="526"/>
      <c r="P13" s="526"/>
      <c r="Q13" s="527"/>
      <c r="R13" s="130"/>
      <c r="S13" s="130"/>
      <c r="T13" s="130"/>
    </row>
    <row r="14" spans="2:20" s="111" customFormat="1" ht="33" customHeight="1">
      <c r="B14" s="562" t="s">
        <v>365</v>
      </c>
      <c r="C14" s="528"/>
      <c r="D14" s="528"/>
      <c r="E14" s="528"/>
      <c r="F14" s="528"/>
      <c r="G14" s="488"/>
      <c r="H14" s="488"/>
      <c r="I14" s="488"/>
      <c r="J14" s="488"/>
      <c r="K14" s="488"/>
      <c r="L14" s="488"/>
      <c r="M14" s="488"/>
      <c r="N14" s="488"/>
      <c r="O14" s="529"/>
      <c r="P14" s="529"/>
      <c r="Q14" s="529"/>
    </row>
    <row r="15" spans="2:20" ht="33" customHeight="1">
      <c r="O15" s="131"/>
    </row>
    <row r="16" spans="2:20" ht="33" customHeight="1">
      <c r="O16" s="131"/>
    </row>
    <row r="17" spans="2:6" ht="33" customHeight="1"/>
    <row r="18" spans="2:6" ht="33" customHeight="1"/>
    <row r="19" spans="2:6" ht="33" customHeight="1"/>
    <row r="20" spans="2:6" ht="33" customHeight="1"/>
    <row r="21" spans="2:6" ht="33" customHeight="1">
      <c r="C21" s="152"/>
      <c r="D21" s="152"/>
      <c r="E21" s="152" t="s">
        <v>43</v>
      </c>
    </row>
    <row r="22" spans="2:6" ht="33" customHeight="1">
      <c r="C22" s="233" t="s">
        <v>34</v>
      </c>
      <c r="D22" s="293">
        <f>+Q8</f>
        <v>37259426.000000015</v>
      </c>
      <c r="E22" s="294">
        <f>D22/$D$26</f>
        <v>0.93571886554067774</v>
      </c>
      <c r="F22" s="295"/>
    </row>
    <row r="23" spans="2:6" ht="33" customHeight="1">
      <c r="B23" s="152"/>
      <c r="C23" s="251" t="s">
        <v>35</v>
      </c>
      <c r="D23" s="293">
        <f>+Q9</f>
        <v>1277661.0000000033</v>
      </c>
      <c r="E23" s="294">
        <f>D23/$D$26</f>
        <v>3.2086685969493205E-2</v>
      </c>
      <c r="F23" s="295"/>
    </row>
    <row r="24" spans="2:6" ht="33" customHeight="1">
      <c r="B24" s="152"/>
      <c r="C24" s="251" t="s">
        <v>178</v>
      </c>
      <c r="D24" s="293">
        <f>+Q10</f>
        <v>0</v>
      </c>
      <c r="E24" s="294">
        <f>D24/$D$26</f>
        <v>0</v>
      </c>
      <c r="F24" s="295"/>
    </row>
    <row r="25" spans="2:6" ht="33" customHeight="1">
      <c r="B25" s="152"/>
      <c r="C25" s="251" t="s">
        <v>179</v>
      </c>
      <c r="D25" s="293">
        <f>+Q11</f>
        <v>1281952.0000000002</v>
      </c>
      <c r="E25" s="294">
        <f>D25/$D$26</f>
        <v>3.2194448489829192E-2</v>
      </c>
      <c r="F25" s="295"/>
    </row>
    <row r="26" spans="2:6" ht="33" customHeight="1">
      <c r="B26" s="152"/>
      <c r="C26" s="295"/>
      <c r="D26" s="293">
        <f>+Q12</f>
        <v>39819039.000000015</v>
      </c>
      <c r="E26" s="296">
        <f>SUM(E22:E25)</f>
        <v>1</v>
      </c>
      <c r="F26" s="295"/>
    </row>
    <row r="27" spans="2:6" ht="33" customHeight="1">
      <c r="B27" s="152"/>
    </row>
    <row r="28" spans="2:6" ht="33" customHeight="1"/>
    <row r="29" spans="2:6" ht="18" customHeight="1">
      <c r="B29" s="81" t="s">
        <v>291</v>
      </c>
      <c r="C29" s="292"/>
      <c r="D29" s="291"/>
      <c r="E29" s="291"/>
      <c r="F29" s="291"/>
    </row>
    <row r="30" spans="2:6">
      <c r="B30" s="324" t="s">
        <v>289</v>
      </c>
      <c r="C30" s="292"/>
      <c r="D30" s="291"/>
      <c r="E30" s="291"/>
      <c r="F30" s="291"/>
    </row>
    <row r="31" spans="2:6">
      <c r="B31" s="80" t="s">
        <v>286</v>
      </c>
      <c r="C31" s="292"/>
      <c r="D31" s="291"/>
      <c r="E31" s="291"/>
      <c r="F31" s="291"/>
    </row>
    <row r="32" spans="2:6">
      <c r="B32" s="292"/>
      <c r="C32" s="292"/>
      <c r="D32" s="291"/>
      <c r="E32" s="291"/>
      <c r="F32" s="291"/>
    </row>
    <row r="33" spans="2:3">
      <c r="B33" s="292"/>
      <c r="C33" s="292"/>
    </row>
  </sheetData>
  <mergeCells count="4">
    <mergeCell ref="B6:B7"/>
    <mergeCell ref="C6:R6"/>
    <mergeCell ref="B3:R3"/>
    <mergeCell ref="B4:R4"/>
  </mergeCells>
  <hyperlinks>
    <hyperlink ref="B2" location="Indice!A1" display="Índice"/>
    <hyperlink ref="R2" location="'4.9 Egresos porcentuales'!A1" display="Siguiente"/>
    <hyperlink ref="Q2" location="'4.7 Consulta de morbilidad'!A1" display="Anterior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7"/>
  <sheetViews>
    <sheetView showGridLines="0" zoomScale="70" zoomScaleNormal="70" workbookViewId="0">
      <selection activeCell="B2" sqref="B2"/>
    </sheetView>
  </sheetViews>
  <sheetFormatPr baseColWidth="10" defaultRowHeight="17.25"/>
  <cols>
    <col min="1" max="1" width="2.7109375" style="5" customWidth="1"/>
    <col min="2" max="2" width="26.140625" style="5" customWidth="1"/>
    <col min="3" max="14" width="14" style="5" customWidth="1"/>
    <col min="15" max="21" width="14" style="110" customWidth="1"/>
    <col min="22" max="23" width="11.42578125" style="110"/>
    <col min="24" max="16384" width="11.42578125" style="5"/>
  </cols>
  <sheetData>
    <row r="1" spans="2:23" ht="78" customHeight="1">
      <c r="M1" s="109"/>
    </row>
    <row r="2" spans="2:23" ht="33" customHeight="1">
      <c r="B2" s="554" t="s">
        <v>122</v>
      </c>
      <c r="U2" s="572" t="s">
        <v>366</v>
      </c>
    </row>
    <row r="3" spans="2:23" ht="33" customHeight="1">
      <c r="B3" s="753" t="s">
        <v>285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</row>
    <row r="4" spans="2:23" ht="33" customHeight="1">
      <c r="B4" s="769" t="s">
        <v>334</v>
      </c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  <c r="Q4" s="769"/>
      <c r="R4" s="769"/>
      <c r="S4" s="769"/>
      <c r="T4" s="769"/>
      <c r="U4" s="769"/>
    </row>
    <row r="5" spans="2:23" ht="33" customHeight="1">
      <c r="B5" s="5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437"/>
      <c r="P5" s="437"/>
      <c r="Q5" s="437"/>
      <c r="R5" s="437"/>
      <c r="S5" s="437"/>
    </row>
    <row r="6" spans="2:23" ht="33" customHeight="1">
      <c r="B6" s="763" t="s">
        <v>180</v>
      </c>
      <c r="C6" s="768" t="s">
        <v>62</v>
      </c>
      <c r="D6" s="768"/>
      <c r="E6" s="768"/>
      <c r="F6" s="768"/>
      <c r="G6" s="768"/>
      <c r="H6" s="768"/>
      <c r="I6" s="768"/>
      <c r="J6" s="768"/>
      <c r="K6" s="768"/>
      <c r="L6" s="768"/>
      <c r="M6" s="768"/>
      <c r="N6" s="768"/>
      <c r="O6" s="768"/>
      <c r="P6" s="768"/>
      <c r="Q6" s="768"/>
      <c r="R6" s="768"/>
      <c r="S6" s="768"/>
      <c r="T6" s="768"/>
      <c r="U6" s="768"/>
      <c r="W6" s="5"/>
    </row>
    <row r="7" spans="2:23" ht="33" customHeight="1">
      <c r="B7" s="764"/>
      <c r="C7" s="545">
        <v>2003</v>
      </c>
      <c r="D7" s="545">
        <v>2004</v>
      </c>
      <c r="E7" s="545">
        <v>2005</v>
      </c>
      <c r="F7" s="545">
        <v>2006</v>
      </c>
      <c r="G7" s="545">
        <v>2007</v>
      </c>
      <c r="H7" s="545">
        <v>2008</v>
      </c>
      <c r="I7" s="545">
        <v>2009</v>
      </c>
      <c r="J7" s="545">
        <v>2010</v>
      </c>
      <c r="K7" s="545">
        <v>2011</v>
      </c>
      <c r="L7" s="545">
        <v>2012</v>
      </c>
      <c r="M7" s="545">
        <v>2013</v>
      </c>
      <c r="N7" s="545">
        <v>2014</v>
      </c>
      <c r="O7" s="545">
        <v>2015</v>
      </c>
      <c r="P7" s="545">
        <v>2016</v>
      </c>
      <c r="Q7" s="545">
        <v>2017</v>
      </c>
      <c r="R7" s="545">
        <v>2018</v>
      </c>
      <c r="S7" s="545">
        <v>2019</v>
      </c>
      <c r="T7" s="545">
        <v>2020</v>
      </c>
      <c r="U7" s="545">
        <v>2021</v>
      </c>
    </row>
    <row r="8" spans="2:23" s="2" customFormat="1" ht="33" customHeight="1">
      <c r="B8" s="470" t="s">
        <v>181</v>
      </c>
      <c r="C8" s="472">
        <v>723494</v>
      </c>
      <c r="D8" s="472">
        <v>763643</v>
      </c>
      <c r="E8" s="472">
        <v>802943</v>
      </c>
      <c r="F8" s="472">
        <v>863037</v>
      </c>
      <c r="G8" s="534">
        <v>920047</v>
      </c>
      <c r="H8" s="534">
        <v>983286</v>
      </c>
      <c r="I8" s="534">
        <v>1031957</v>
      </c>
      <c r="J8" s="534">
        <v>1090263</v>
      </c>
      <c r="K8" s="534">
        <v>1133556</v>
      </c>
      <c r="L8" s="534">
        <v>1156237</v>
      </c>
      <c r="M8" s="534">
        <v>1178989</v>
      </c>
      <c r="N8" s="534">
        <v>1192749</v>
      </c>
      <c r="O8" s="534">
        <v>1161044</v>
      </c>
      <c r="P8" s="534">
        <v>1128004</v>
      </c>
      <c r="Q8" s="534">
        <v>1143765</v>
      </c>
      <c r="R8" s="534">
        <v>1164659</v>
      </c>
      <c r="S8" s="534">
        <v>1195311</v>
      </c>
      <c r="T8" s="534">
        <v>907515</v>
      </c>
      <c r="U8" s="534">
        <v>1038235</v>
      </c>
      <c r="V8" s="118"/>
      <c r="W8" s="118"/>
    </row>
    <row r="9" spans="2:23" s="2" customFormat="1" ht="33" customHeight="1">
      <c r="B9" s="466" t="s">
        <v>64</v>
      </c>
      <c r="C9" s="510">
        <v>224512</v>
      </c>
      <c r="D9" s="510">
        <v>238833</v>
      </c>
      <c r="E9" s="510">
        <v>253448</v>
      </c>
      <c r="F9" s="510">
        <v>272318</v>
      </c>
      <c r="G9" s="535">
        <v>295100</v>
      </c>
      <c r="H9" s="535">
        <v>318166</v>
      </c>
      <c r="I9" s="535">
        <v>336155</v>
      </c>
      <c r="J9" s="535">
        <v>363524</v>
      </c>
      <c r="K9" s="535">
        <v>378734</v>
      </c>
      <c r="L9" s="535">
        <v>389837</v>
      </c>
      <c r="M9" s="535">
        <v>411139</v>
      </c>
      <c r="N9" s="535">
        <v>417961</v>
      </c>
      <c r="O9" s="535">
        <v>412377</v>
      </c>
      <c r="P9" s="535">
        <v>402323</v>
      </c>
      <c r="Q9" s="535">
        <v>402976</v>
      </c>
      <c r="R9" s="535">
        <v>410092</v>
      </c>
      <c r="S9" s="535">
        <v>427408</v>
      </c>
      <c r="T9" s="535">
        <v>322363</v>
      </c>
      <c r="U9" s="535">
        <v>385015</v>
      </c>
      <c r="V9" s="118"/>
      <c r="W9" s="118"/>
    </row>
    <row r="10" spans="2:23" s="2" customFormat="1" ht="33" customHeight="1">
      <c r="B10" s="468" t="s">
        <v>65</v>
      </c>
      <c r="C10" s="511">
        <v>498982</v>
      </c>
      <c r="D10" s="511">
        <v>524810</v>
      </c>
      <c r="E10" s="511">
        <v>549495</v>
      </c>
      <c r="F10" s="511">
        <v>590719</v>
      </c>
      <c r="G10" s="536">
        <v>624947</v>
      </c>
      <c r="H10" s="536">
        <v>665120</v>
      </c>
      <c r="I10" s="536">
        <v>695802</v>
      </c>
      <c r="J10" s="536">
        <v>726739</v>
      </c>
      <c r="K10" s="536">
        <v>754822</v>
      </c>
      <c r="L10" s="536">
        <v>766400</v>
      </c>
      <c r="M10" s="536">
        <v>767850</v>
      </c>
      <c r="N10" s="536">
        <v>774788</v>
      </c>
      <c r="O10" s="536">
        <v>748667</v>
      </c>
      <c r="P10" s="536">
        <v>725681</v>
      </c>
      <c r="Q10" s="536">
        <v>740784</v>
      </c>
      <c r="R10" s="536">
        <v>754566</v>
      </c>
      <c r="S10" s="536">
        <v>767902</v>
      </c>
      <c r="T10" s="536">
        <v>585150</v>
      </c>
      <c r="U10" s="536">
        <v>653220</v>
      </c>
      <c r="V10" s="118"/>
      <c r="W10" s="118"/>
    </row>
    <row r="11" spans="2:23" s="2" customFormat="1" ht="33" customHeight="1">
      <c r="B11" s="468" t="s">
        <v>226</v>
      </c>
      <c r="C11" s="469"/>
      <c r="D11" s="469"/>
      <c r="E11" s="469"/>
      <c r="F11" s="469"/>
      <c r="G11" s="689"/>
      <c r="H11" s="689"/>
      <c r="I11" s="689"/>
      <c r="J11" s="689"/>
      <c r="K11" s="689"/>
      <c r="L11" s="689"/>
      <c r="M11" s="689"/>
      <c r="N11" s="689"/>
      <c r="O11" s="689"/>
      <c r="P11" s="689"/>
      <c r="Q11" s="689">
        <v>5</v>
      </c>
      <c r="R11" s="689">
        <v>1</v>
      </c>
      <c r="S11" s="689">
        <v>1</v>
      </c>
      <c r="T11" s="689">
        <v>2</v>
      </c>
      <c r="U11" s="689">
        <v>0</v>
      </c>
      <c r="V11" s="118"/>
      <c r="W11" s="118"/>
    </row>
    <row r="12" spans="2:23" s="2" customFormat="1" ht="33" customHeight="1">
      <c r="B12" s="770" t="s">
        <v>182</v>
      </c>
      <c r="C12" s="771"/>
      <c r="D12" s="771"/>
      <c r="E12" s="771"/>
      <c r="F12" s="771"/>
      <c r="G12" s="771"/>
      <c r="H12" s="771"/>
      <c r="I12" s="771"/>
      <c r="J12" s="771"/>
      <c r="K12" s="771"/>
      <c r="L12" s="771"/>
      <c r="M12" s="771"/>
      <c r="N12" s="771"/>
      <c r="O12" s="771"/>
      <c r="P12" s="771"/>
      <c r="Q12" s="771"/>
      <c r="R12" s="771"/>
      <c r="S12" s="771"/>
      <c r="T12" s="771"/>
      <c r="U12" s="772"/>
      <c r="V12" s="118"/>
      <c r="W12" s="118"/>
    </row>
    <row r="13" spans="2:23" s="2" customFormat="1" ht="33" customHeight="1">
      <c r="B13" s="470" t="s">
        <v>183</v>
      </c>
      <c r="C13" s="472">
        <v>713052</v>
      </c>
      <c r="D13" s="472">
        <v>753136</v>
      </c>
      <c r="E13" s="472">
        <v>791851</v>
      </c>
      <c r="F13" s="472">
        <v>852198</v>
      </c>
      <c r="G13" s="534">
        <v>907915</v>
      </c>
      <c r="H13" s="534">
        <v>969736</v>
      </c>
      <c r="I13" s="534">
        <v>1017872</v>
      </c>
      <c r="J13" s="534">
        <v>1074964</v>
      </c>
      <c r="K13" s="534">
        <v>1118335</v>
      </c>
      <c r="L13" s="534">
        <v>1141254</v>
      </c>
      <c r="M13" s="534">
        <v>1163877</v>
      </c>
      <c r="N13" s="534">
        <v>1172893</v>
      </c>
      <c r="O13" s="534">
        <v>1142731</v>
      </c>
      <c r="P13" s="534">
        <v>1108691</v>
      </c>
      <c r="Q13" s="534">
        <v>1123188</v>
      </c>
      <c r="R13" s="534">
        <v>1145300</v>
      </c>
      <c r="S13" s="534">
        <v>1175677</v>
      </c>
      <c r="T13" s="534">
        <v>879118</v>
      </c>
      <c r="U13" s="534">
        <v>1007201</v>
      </c>
      <c r="V13" s="118"/>
      <c r="W13" s="118"/>
    </row>
    <row r="14" spans="2:23" s="2" customFormat="1" ht="33" customHeight="1">
      <c r="B14" s="466" t="s">
        <v>64</v>
      </c>
      <c r="C14" s="510">
        <v>218707</v>
      </c>
      <c r="D14" s="510">
        <v>233021</v>
      </c>
      <c r="E14" s="510">
        <v>247227</v>
      </c>
      <c r="F14" s="510">
        <v>266270</v>
      </c>
      <c r="G14" s="535">
        <v>288312</v>
      </c>
      <c r="H14" s="535">
        <v>310477</v>
      </c>
      <c r="I14" s="535">
        <v>328425</v>
      </c>
      <c r="J14" s="535">
        <v>355269</v>
      </c>
      <c r="K14" s="535">
        <v>370485</v>
      </c>
      <c r="L14" s="535">
        <v>381793</v>
      </c>
      <c r="M14" s="535">
        <v>402971</v>
      </c>
      <c r="N14" s="535">
        <v>407531</v>
      </c>
      <c r="O14" s="535">
        <v>402628</v>
      </c>
      <c r="P14" s="535">
        <v>392025</v>
      </c>
      <c r="Q14" s="535">
        <v>392029</v>
      </c>
      <c r="R14" s="535">
        <v>399808</v>
      </c>
      <c r="S14" s="535">
        <v>417044</v>
      </c>
      <c r="T14" s="535">
        <v>305551</v>
      </c>
      <c r="U14" s="535">
        <v>367363</v>
      </c>
      <c r="V14" s="118"/>
      <c r="W14" s="118"/>
    </row>
    <row r="15" spans="2:23" s="2" customFormat="1" ht="33" customHeight="1">
      <c r="B15" s="468" t="s">
        <v>65</v>
      </c>
      <c r="C15" s="511">
        <v>494345</v>
      </c>
      <c r="D15" s="511">
        <v>520115</v>
      </c>
      <c r="E15" s="511">
        <v>544624</v>
      </c>
      <c r="F15" s="511">
        <v>585928</v>
      </c>
      <c r="G15" s="536">
        <v>619603</v>
      </c>
      <c r="H15" s="536">
        <v>659259</v>
      </c>
      <c r="I15" s="536">
        <v>689447</v>
      </c>
      <c r="J15" s="536">
        <v>719695</v>
      </c>
      <c r="K15" s="536">
        <v>747850</v>
      </c>
      <c r="L15" s="536">
        <v>759461</v>
      </c>
      <c r="M15" s="536">
        <v>760906</v>
      </c>
      <c r="N15" s="536">
        <v>765362</v>
      </c>
      <c r="O15" s="536">
        <v>740103</v>
      </c>
      <c r="P15" s="536">
        <v>716666</v>
      </c>
      <c r="Q15" s="536">
        <v>731154</v>
      </c>
      <c r="R15" s="536">
        <v>745492</v>
      </c>
      <c r="S15" s="536">
        <v>758632</v>
      </c>
      <c r="T15" s="536">
        <v>573567</v>
      </c>
      <c r="U15" s="536">
        <v>639838</v>
      </c>
      <c r="V15" s="118"/>
      <c r="W15" s="118"/>
    </row>
    <row r="16" spans="2:23" s="2" customFormat="1" ht="33" customHeight="1">
      <c r="B16" s="468" t="s">
        <v>226</v>
      </c>
      <c r="C16" s="469"/>
      <c r="D16" s="469"/>
      <c r="E16" s="469"/>
      <c r="F16" s="469"/>
      <c r="G16" s="689"/>
      <c r="H16" s="689"/>
      <c r="I16" s="689"/>
      <c r="J16" s="689"/>
      <c r="K16" s="689"/>
      <c r="L16" s="689"/>
      <c r="M16" s="689"/>
      <c r="N16" s="689"/>
      <c r="O16" s="689"/>
      <c r="P16" s="689"/>
      <c r="Q16" s="689">
        <v>5</v>
      </c>
      <c r="R16" s="689">
        <v>1</v>
      </c>
      <c r="S16" s="689">
        <v>1</v>
      </c>
      <c r="T16" s="689">
        <v>0</v>
      </c>
      <c r="U16" s="689">
        <v>0</v>
      </c>
      <c r="V16" s="118"/>
      <c r="W16" s="118"/>
    </row>
    <row r="17" spans="2:23" s="2" customFormat="1" ht="33" customHeight="1">
      <c r="B17" s="465" t="s">
        <v>184</v>
      </c>
      <c r="C17" s="512">
        <v>10442</v>
      </c>
      <c r="D17" s="512">
        <v>10507</v>
      </c>
      <c r="E17" s="512">
        <v>11092</v>
      </c>
      <c r="F17" s="512">
        <v>10839</v>
      </c>
      <c r="G17" s="537">
        <v>12132</v>
      </c>
      <c r="H17" s="537">
        <v>13550</v>
      </c>
      <c r="I17" s="537">
        <v>14085</v>
      </c>
      <c r="J17" s="537">
        <v>15299</v>
      </c>
      <c r="K17" s="537">
        <v>15221</v>
      </c>
      <c r="L17" s="537">
        <v>14983</v>
      </c>
      <c r="M17" s="537">
        <v>15112</v>
      </c>
      <c r="N17" s="537">
        <v>19856</v>
      </c>
      <c r="O17" s="537">
        <v>18313</v>
      </c>
      <c r="P17" s="537">
        <v>19313</v>
      </c>
      <c r="Q17" s="537">
        <v>20577</v>
      </c>
      <c r="R17" s="537">
        <v>19358</v>
      </c>
      <c r="S17" s="537">
        <v>19634</v>
      </c>
      <c r="T17" s="537">
        <v>28397</v>
      </c>
      <c r="U17" s="537">
        <v>31034</v>
      </c>
      <c r="V17" s="118"/>
      <c r="W17" s="118"/>
    </row>
    <row r="18" spans="2:23" s="2" customFormat="1" ht="33" customHeight="1">
      <c r="B18" s="468" t="s">
        <v>64</v>
      </c>
      <c r="C18" s="511">
        <v>5805</v>
      </c>
      <c r="D18" s="511">
        <v>5812</v>
      </c>
      <c r="E18" s="511">
        <v>6221</v>
      </c>
      <c r="F18" s="511">
        <v>6048</v>
      </c>
      <c r="G18" s="536">
        <v>6788</v>
      </c>
      <c r="H18" s="536">
        <v>7689</v>
      </c>
      <c r="I18" s="536">
        <v>7730</v>
      </c>
      <c r="J18" s="536">
        <v>8255</v>
      </c>
      <c r="K18" s="536">
        <v>8249</v>
      </c>
      <c r="L18" s="536">
        <v>8044</v>
      </c>
      <c r="M18" s="536">
        <v>8168</v>
      </c>
      <c r="N18" s="536">
        <v>10430</v>
      </c>
      <c r="O18" s="536">
        <v>9749</v>
      </c>
      <c r="P18" s="536">
        <v>10298</v>
      </c>
      <c r="Q18" s="536">
        <v>10947</v>
      </c>
      <c r="R18" s="536">
        <v>10284</v>
      </c>
      <c r="S18" s="536">
        <v>10364</v>
      </c>
      <c r="T18" s="536">
        <v>16812</v>
      </c>
      <c r="U18" s="536">
        <v>17652</v>
      </c>
      <c r="V18" s="118"/>
      <c r="W18" s="118"/>
    </row>
    <row r="19" spans="2:23" s="2" customFormat="1" ht="33" customHeight="1">
      <c r="B19" s="466" t="s">
        <v>65</v>
      </c>
      <c r="C19" s="510">
        <v>4637</v>
      </c>
      <c r="D19" s="510">
        <v>4695</v>
      </c>
      <c r="E19" s="510">
        <v>4871</v>
      </c>
      <c r="F19" s="510">
        <v>4791</v>
      </c>
      <c r="G19" s="535">
        <v>5344</v>
      </c>
      <c r="H19" s="535">
        <v>5861</v>
      </c>
      <c r="I19" s="535">
        <v>6355</v>
      </c>
      <c r="J19" s="535">
        <v>7044</v>
      </c>
      <c r="K19" s="535">
        <v>6972</v>
      </c>
      <c r="L19" s="535">
        <v>6939</v>
      </c>
      <c r="M19" s="535">
        <v>6944</v>
      </c>
      <c r="N19" s="535">
        <v>9426</v>
      </c>
      <c r="O19" s="535">
        <v>8564</v>
      </c>
      <c r="P19" s="535">
        <v>9015</v>
      </c>
      <c r="Q19" s="535">
        <v>9630</v>
      </c>
      <c r="R19" s="535">
        <v>9074</v>
      </c>
      <c r="S19" s="535">
        <v>9270</v>
      </c>
      <c r="T19" s="535">
        <v>11583</v>
      </c>
      <c r="U19" s="535">
        <v>13382</v>
      </c>
      <c r="V19" s="118"/>
      <c r="W19" s="118"/>
    </row>
    <row r="20" spans="2:23" s="2" customFormat="1" ht="33" customHeight="1">
      <c r="B20" s="471" t="s">
        <v>5</v>
      </c>
      <c r="C20" s="512">
        <v>723494</v>
      </c>
      <c r="D20" s="512">
        <v>763643</v>
      </c>
      <c r="E20" s="512">
        <v>802943</v>
      </c>
      <c r="F20" s="512">
        <v>863037</v>
      </c>
      <c r="G20" s="520">
        <v>920047</v>
      </c>
      <c r="H20" s="520">
        <v>983286</v>
      </c>
      <c r="I20" s="520">
        <v>1031957</v>
      </c>
      <c r="J20" s="520">
        <v>1090263</v>
      </c>
      <c r="K20" s="520">
        <v>1133556</v>
      </c>
      <c r="L20" s="520">
        <v>1156237</v>
      </c>
      <c r="M20" s="520">
        <v>1178989</v>
      </c>
      <c r="N20" s="520">
        <v>1192749</v>
      </c>
      <c r="O20" s="520">
        <v>1161044</v>
      </c>
      <c r="P20" s="520">
        <v>1128004</v>
      </c>
      <c r="Q20" s="520">
        <v>1143765</v>
      </c>
      <c r="R20" s="520">
        <v>1164658</v>
      </c>
      <c r="S20" s="520">
        <v>1195311</v>
      </c>
      <c r="T20" s="520">
        <v>907515</v>
      </c>
      <c r="U20" s="520">
        <v>1038235</v>
      </c>
      <c r="V20" s="118"/>
      <c r="W20" s="118"/>
    </row>
    <row r="21" spans="2:23" ht="33" customHeight="1">
      <c r="B21" s="331"/>
      <c r="C21" s="331"/>
      <c r="D21" s="331"/>
      <c r="E21" s="331"/>
      <c r="F21" s="331"/>
      <c r="G21" s="331"/>
      <c r="H21" s="331"/>
      <c r="I21" s="331"/>
      <c r="J21" s="437"/>
      <c r="K21" s="331"/>
      <c r="L21" s="331"/>
      <c r="M21" s="331"/>
      <c r="N21" s="450"/>
      <c r="O21" s="532"/>
      <c r="P21" s="437"/>
      <c r="Q21" s="437"/>
      <c r="R21" s="437"/>
      <c r="S21" s="437"/>
    </row>
    <row r="22" spans="2:23" ht="33" customHeight="1">
      <c r="B22" s="613" t="s">
        <v>335</v>
      </c>
      <c r="C22" s="331"/>
      <c r="D22" s="331"/>
      <c r="E22" s="331"/>
      <c r="F22" s="331"/>
      <c r="G22" s="331"/>
      <c r="H22" s="331"/>
      <c r="I22" s="533"/>
      <c r="J22" s="533"/>
      <c r="K22" s="331"/>
      <c r="L22" s="331"/>
      <c r="M22" s="331"/>
      <c r="N22" s="331"/>
      <c r="O22" s="437"/>
      <c r="P22" s="437"/>
      <c r="Q22" s="437"/>
      <c r="R22" s="437"/>
      <c r="S22" s="437"/>
    </row>
    <row r="23" spans="2:23" ht="33" customHeight="1">
      <c r="B23" s="300"/>
      <c r="C23" s="175"/>
      <c r="D23" s="175"/>
      <c r="E23" s="175"/>
      <c r="I23" s="79"/>
      <c r="J23" s="79"/>
    </row>
    <row r="24" spans="2:23" ht="33" customHeight="1">
      <c r="B24" s="175"/>
      <c r="C24" s="175"/>
      <c r="D24" s="303" t="s">
        <v>43</v>
      </c>
      <c r="E24" s="175"/>
      <c r="F24" s="258"/>
      <c r="I24" s="79"/>
      <c r="J24" s="79"/>
    </row>
    <row r="25" spans="2:23" ht="33" customHeight="1">
      <c r="B25" s="304" t="s">
        <v>183</v>
      </c>
      <c r="C25" s="305">
        <f>+U13</f>
        <v>1007201</v>
      </c>
      <c r="D25" s="306">
        <f>+C25/C27</f>
        <v>0.9701088867163985</v>
      </c>
      <c r="E25" s="175"/>
      <c r="F25" s="258"/>
      <c r="I25" s="79"/>
      <c r="J25" s="79"/>
    </row>
    <row r="26" spans="2:23" ht="33" customHeight="1">
      <c r="B26" s="304" t="s">
        <v>184</v>
      </c>
      <c r="C26" s="305">
        <f>+U17</f>
        <v>31034</v>
      </c>
      <c r="D26" s="306">
        <f>+C26/C27</f>
        <v>2.9891113283601497E-2</v>
      </c>
      <c r="E26" s="175"/>
      <c r="F26" s="258"/>
      <c r="I26" s="79"/>
      <c r="J26" s="79"/>
    </row>
    <row r="27" spans="2:23" ht="33" customHeight="1">
      <c r="B27" s="307"/>
      <c r="C27" s="308">
        <f>+SUM(C25:C26)</f>
        <v>1038235</v>
      </c>
      <c r="D27" s="309">
        <f>+SUM(D25:D26)</f>
        <v>1</v>
      </c>
      <c r="E27" s="175"/>
      <c r="F27" s="258"/>
      <c r="I27" s="79"/>
      <c r="J27" s="79"/>
    </row>
    <row r="28" spans="2:23" ht="33" customHeight="1">
      <c r="B28" s="175"/>
      <c r="C28" s="690">
        <f>C27-U20</f>
        <v>0</v>
      </c>
      <c r="D28" s="301"/>
      <c r="E28" s="302"/>
      <c r="F28" s="258"/>
      <c r="I28" s="79"/>
      <c r="J28" s="79"/>
    </row>
    <row r="29" spans="2:23" ht="33" customHeight="1">
      <c r="B29" s="227"/>
      <c r="C29" s="297"/>
      <c r="D29" s="298"/>
      <c r="E29" s="299"/>
      <c r="F29" s="227"/>
      <c r="I29" s="79"/>
      <c r="J29" s="79"/>
    </row>
    <row r="30" spans="2:23" ht="33" customHeight="1">
      <c r="B30" s="227"/>
      <c r="C30" s="297"/>
      <c r="D30" s="298"/>
      <c r="E30" s="299"/>
      <c r="F30" s="227"/>
      <c r="I30" s="79"/>
      <c r="J30" s="79"/>
    </row>
    <row r="31" spans="2:23" ht="33" customHeight="1">
      <c r="B31" s="227"/>
      <c r="C31" s="227"/>
      <c r="D31" s="227"/>
      <c r="E31" s="227"/>
      <c r="F31" s="227"/>
      <c r="I31" s="134"/>
      <c r="J31" s="134"/>
    </row>
    <row r="32" spans="2:23" ht="33" customHeight="1">
      <c r="B32" s="227"/>
      <c r="C32" s="227"/>
      <c r="D32" s="227"/>
      <c r="E32" s="227"/>
      <c r="F32" s="227"/>
    </row>
    <row r="33" spans="2:6" ht="33" customHeight="1">
      <c r="B33" s="298"/>
      <c r="C33" s="227"/>
      <c r="D33" s="227"/>
      <c r="E33" s="227"/>
      <c r="F33" s="227"/>
    </row>
    <row r="34" spans="2:6" ht="33" customHeight="1">
      <c r="C34" s="135"/>
      <c r="D34" s="134"/>
      <c r="E34" s="79"/>
    </row>
    <row r="35" spans="2:6" ht="33" customHeight="1">
      <c r="C35" s="135"/>
      <c r="D35" s="134"/>
      <c r="E35" s="79"/>
    </row>
    <row r="36" spans="2:6">
      <c r="B36" s="350" t="s">
        <v>399</v>
      </c>
    </row>
    <row r="37" spans="2:6">
      <c r="B37" s="571" t="s">
        <v>369</v>
      </c>
    </row>
  </sheetData>
  <mergeCells count="5">
    <mergeCell ref="B6:B7"/>
    <mergeCell ref="C6:U6"/>
    <mergeCell ref="B3:U3"/>
    <mergeCell ref="B4:U4"/>
    <mergeCell ref="B12:U12"/>
  </mergeCells>
  <hyperlinks>
    <hyperlink ref="B2" location="Indice!A1" display="Índice"/>
    <hyperlink ref="U2" location="'4.8 Consultas tipo de age'!A1" display="Anterior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5"/>
  <sheetViews>
    <sheetView showGridLines="0" zoomScale="70" zoomScaleNormal="70" workbookViewId="0">
      <selection activeCell="F2" sqref="F2"/>
    </sheetView>
  </sheetViews>
  <sheetFormatPr baseColWidth="10" defaultRowHeight="17.25"/>
  <cols>
    <col min="1" max="1" width="5" style="14" customWidth="1"/>
    <col min="2" max="5" width="35.7109375" style="14" customWidth="1"/>
    <col min="6" max="17" width="15.7109375" style="14" customWidth="1"/>
    <col min="18" max="16384" width="11.42578125" style="14"/>
  </cols>
  <sheetData>
    <row r="1" spans="1:7" ht="78" customHeight="1">
      <c r="A1" s="5"/>
      <c r="B1" s="7"/>
      <c r="C1" s="8"/>
      <c r="D1" s="8"/>
      <c r="E1" s="8"/>
      <c r="F1" s="5"/>
      <c r="G1" s="5"/>
    </row>
    <row r="2" spans="1:7" ht="33" customHeight="1">
      <c r="A2" s="5"/>
      <c r="B2" s="657" t="s">
        <v>122</v>
      </c>
      <c r="C2" s="332"/>
      <c r="D2" s="332"/>
      <c r="E2" s="653" t="s">
        <v>366</v>
      </c>
      <c r="F2" s="654" t="s">
        <v>367</v>
      </c>
    </row>
    <row r="3" spans="1:7" s="17" customFormat="1" ht="33" customHeight="1">
      <c r="A3" s="3"/>
      <c r="B3" s="707" t="s">
        <v>255</v>
      </c>
      <c r="C3" s="707"/>
      <c r="D3" s="707"/>
      <c r="E3" s="707"/>
      <c r="F3" s="342"/>
      <c r="G3" s="3"/>
    </row>
    <row r="4" spans="1:7" s="17" customFormat="1" ht="33" customHeight="1">
      <c r="A4" s="3"/>
      <c r="B4" s="709" t="s">
        <v>311</v>
      </c>
      <c r="C4" s="710"/>
      <c r="D4" s="710"/>
      <c r="E4" s="710"/>
      <c r="F4" s="343"/>
      <c r="G4" s="3"/>
    </row>
    <row r="5" spans="1:7" ht="33" customHeight="1">
      <c r="A5" s="5"/>
      <c r="B5" s="341"/>
      <c r="C5" s="341"/>
      <c r="D5" s="341"/>
      <c r="E5" s="341"/>
      <c r="F5" s="331"/>
      <c r="G5" s="5"/>
    </row>
    <row r="6" spans="1:7" ht="33" customHeight="1">
      <c r="A6" s="5"/>
      <c r="B6" s="325" t="s">
        <v>112</v>
      </c>
      <c r="C6" s="325" t="s">
        <v>121</v>
      </c>
      <c r="D6" s="325" t="s">
        <v>10</v>
      </c>
      <c r="E6" s="344" t="s">
        <v>0</v>
      </c>
      <c r="F6" s="331"/>
      <c r="G6" s="5"/>
    </row>
    <row r="7" spans="1:7" s="4" customFormat="1" ht="33" customHeight="1">
      <c r="A7" s="2"/>
      <c r="B7" s="328" t="s">
        <v>113</v>
      </c>
      <c r="C7" s="345">
        <v>209676</v>
      </c>
      <c r="D7" s="345">
        <v>120904</v>
      </c>
      <c r="E7" s="346">
        <v>330580</v>
      </c>
      <c r="F7" s="347"/>
      <c r="G7" s="2"/>
    </row>
    <row r="8" spans="1:7" s="4" customFormat="1" ht="33" customHeight="1">
      <c r="A8" s="2"/>
      <c r="B8" s="335" t="s">
        <v>114</v>
      </c>
      <c r="C8" s="345">
        <v>838834</v>
      </c>
      <c r="D8" s="345">
        <v>485338</v>
      </c>
      <c r="E8" s="346">
        <v>1324172</v>
      </c>
      <c r="F8" s="347"/>
      <c r="G8" s="2"/>
    </row>
    <row r="9" spans="1:7" s="4" customFormat="1" ht="33" customHeight="1">
      <c r="A9" s="2"/>
      <c r="B9" s="335" t="s">
        <v>115</v>
      </c>
      <c r="C9" s="345">
        <v>1058124</v>
      </c>
      <c r="D9" s="345">
        <v>613092</v>
      </c>
      <c r="E9" s="346">
        <v>1671216</v>
      </c>
      <c r="F9" s="347"/>
      <c r="G9" s="2"/>
    </row>
    <row r="10" spans="1:7" s="4" customFormat="1" ht="33" customHeight="1">
      <c r="A10" s="2"/>
      <c r="B10" s="338" t="s">
        <v>116</v>
      </c>
      <c r="C10" s="346">
        <v>2107859</v>
      </c>
      <c r="D10" s="346">
        <v>1210214</v>
      </c>
      <c r="E10" s="346">
        <v>3318073</v>
      </c>
      <c r="F10" s="347"/>
      <c r="G10" s="2"/>
    </row>
    <row r="11" spans="1:7" s="4" customFormat="1" ht="33" customHeight="1">
      <c r="A11" s="2"/>
      <c r="B11" s="335" t="s">
        <v>117</v>
      </c>
      <c r="C11" s="345">
        <v>4855616</v>
      </c>
      <c r="D11" s="345">
        <v>2687286</v>
      </c>
      <c r="E11" s="346">
        <v>7542902</v>
      </c>
      <c r="F11" s="347"/>
      <c r="G11" s="2"/>
    </row>
    <row r="12" spans="1:7" s="4" customFormat="1" ht="33" customHeight="1">
      <c r="A12" s="2"/>
      <c r="B12" s="335" t="s">
        <v>118</v>
      </c>
      <c r="C12" s="345">
        <v>1433588</v>
      </c>
      <c r="D12" s="345">
        <v>771908</v>
      </c>
      <c r="E12" s="346">
        <v>2205496</v>
      </c>
      <c r="F12" s="347"/>
      <c r="G12" s="2"/>
    </row>
    <row r="13" spans="1:7" s="4" customFormat="1" ht="33" customHeight="1">
      <c r="A13" s="2"/>
      <c r="B13" s="335" t="s">
        <v>119</v>
      </c>
      <c r="C13" s="345">
        <v>867297</v>
      </c>
      <c r="D13" s="345">
        <v>491541</v>
      </c>
      <c r="E13" s="346">
        <v>1358838</v>
      </c>
      <c r="F13" s="347"/>
      <c r="G13" s="2"/>
    </row>
    <row r="14" spans="1:7" s="4" customFormat="1" ht="33" customHeight="1">
      <c r="A14" s="2"/>
      <c r="B14" s="339" t="s">
        <v>5</v>
      </c>
      <c r="C14" s="339">
        <v>11370994</v>
      </c>
      <c r="D14" s="339">
        <v>6380283</v>
      </c>
      <c r="E14" s="348">
        <v>17751277</v>
      </c>
      <c r="F14" s="347"/>
      <c r="G14" s="2"/>
    </row>
    <row r="15" spans="1:7" ht="33" customHeight="1">
      <c r="A15" s="5"/>
      <c r="B15" s="333"/>
      <c r="C15" s="332"/>
      <c r="D15" s="332"/>
      <c r="E15" s="332"/>
      <c r="F15" s="331"/>
      <c r="G15" s="5"/>
    </row>
    <row r="16" spans="1:7" ht="33" customHeight="1">
      <c r="A16" s="5"/>
      <c r="B16" s="708" t="s">
        <v>312</v>
      </c>
      <c r="C16" s="708"/>
      <c r="D16" s="708"/>
      <c r="E16" s="708"/>
      <c r="F16" s="331"/>
      <c r="G16" s="5"/>
    </row>
    <row r="17" spans="1:7" ht="33" customHeight="1">
      <c r="A17" s="5"/>
      <c r="B17" s="349"/>
      <c r="C17" s="349"/>
      <c r="D17" s="349"/>
      <c r="E17" s="349"/>
      <c r="F17" s="331"/>
      <c r="G17" s="5"/>
    </row>
    <row r="18" spans="1:7" ht="33" customHeight="1">
      <c r="A18" s="5"/>
      <c r="B18" s="634"/>
      <c r="C18" s="634"/>
      <c r="D18" s="634"/>
      <c r="E18" s="15"/>
      <c r="F18" s="5"/>
      <c r="G18" s="5"/>
    </row>
    <row r="19" spans="1:7" ht="33" customHeight="1">
      <c r="A19" s="5"/>
      <c r="B19" s="169"/>
      <c r="C19" s="170"/>
      <c r="D19" s="178"/>
      <c r="E19" s="8"/>
      <c r="F19" s="5"/>
      <c r="G19" s="5"/>
    </row>
    <row r="20" spans="1:7" ht="33" customHeight="1">
      <c r="A20" s="5"/>
      <c r="B20" s="175" t="s">
        <v>9</v>
      </c>
      <c r="C20" s="176">
        <f>C14/E14</f>
        <v>0.64057329509307981</v>
      </c>
      <c r="D20" s="178"/>
      <c r="E20" s="8"/>
      <c r="F20" s="5"/>
      <c r="G20" s="5"/>
    </row>
    <row r="21" spans="1:7" ht="33" customHeight="1">
      <c r="A21" s="5"/>
      <c r="B21" s="175" t="s">
        <v>10</v>
      </c>
      <c r="C21" s="176">
        <f>D14/E14</f>
        <v>0.35942670490692019</v>
      </c>
      <c r="D21" s="178"/>
      <c r="E21" s="8"/>
      <c r="F21" s="5"/>
      <c r="G21" s="5"/>
    </row>
    <row r="22" spans="1:7" ht="33" customHeight="1">
      <c r="A22" s="5"/>
      <c r="B22" s="633"/>
      <c r="C22" s="178"/>
      <c r="D22" s="178"/>
      <c r="E22" s="8"/>
      <c r="F22" s="5"/>
      <c r="G22" s="5"/>
    </row>
    <row r="23" spans="1:7" ht="33" customHeight="1">
      <c r="A23" s="5"/>
      <c r="B23" s="633"/>
      <c r="C23" s="178"/>
      <c r="D23" s="178"/>
      <c r="E23" s="8"/>
      <c r="F23" s="5"/>
      <c r="G23" s="5"/>
    </row>
    <row r="24" spans="1:7" ht="33" customHeight="1">
      <c r="A24" s="5"/>
      <c r="B24" s="633"/>
      <c r="C24" s="178"/>
      <c r="D24" s="178"/>
      <c r="E24" s="8"/>
      <c r="F24" s="5"/>
      <c r="G24" s="5"/>
    </row>
    <row r="25" spans="1:7" ht="33" customHeight="1">
      <c r="A25" s="5"/>
      <c r="B25" s="633"/>
      <c r="C25" s="178"/>
      <c r="D25" s="178"/>
      <c r="E25" s="8"/>
      <c r="F25" s="5"/>
      <c r="G25" s="5"/>
    </row>
    <row r="26" spans="1:7" ht="33" customHeight="1">
      <c r="A26" s="5"/>
      <c r="B26" s="633"/>
      <c r="C26" s="178"/>
      <c r="D26" s="178"/>
      <c r="E26" s="8"/>
      <c r="F26" s="5"/>
      <c r="G26" s="5"/>
    </row>
    <row r="27" spans="1:7" ht="33" customHeight="1">
      <c r="A27" s="5"/>
      <c r="B27" s="7"/>
      <c r="C27" s="8"/>
      <c r="D27" s="8"/>
      <c r="E27" s="8"/>
      <c r="F27" s="5"/>
      <c r="G27" s="5"/>
    </row>
    <row r="28" spans="1:7" ht="33" customHeight="1">
      <c r="A28" s="5"/>
      <c r="B28" s="708" t="s">
        <v>313</v>
      </c>
      <c r="C28" s="708"/>
      <c r="D28" s="708"/>
      <c r="E28" s="708"/>
      <c r="F28" s="5"/>
      <c r="G28" s="5"/>
    </row>
    <row r="29" spans="1:7" ht="33" customHeight="1">
      <c r="A29" s="5"/>
      <c r="B29" s="15"/>
      <c r="C29" s="15"/>
      <c r="D29" s="15"/>
      <c r="E29" s="15"/>
      <c r="F29" s="5"/>
      <c r="G29" s="5"/>
    </row>
    <row r="30" spans="1:7" ht="33" customHeight="1">
      <c r="A30" s="636"/>
      <c r="B30" s="169"/>
      <c r="C30" s="170"/>
      <c r="D30" s="170"/>
      <c r="E30" s="635"/>
      <c r="F30" s="5"/>
      <c r="G30" s="5"/>
    </row>
    <row r="31" spans="1:7" ht="33" customHeight="1">
      <c r="A31" s="636"/>
      <c r="B31" s="171" t="s">
        <v>120</v>
      </c>
      <c r="C31" s="171" t="s">
        <v>121</v>
      </c>
      <c r="D31" s="171" t="s">
        <v>10</v>
      </c>
      <c r="E31" s="635"/>
      <c r="F31" s="5"/>
      <c r="G31" s="5"/>
    </row>
    <row r="32" spans="1:7" ht="33" customHeight="1">
      <c r="A32" s="636"/>
      <c r="B32" s="172" t="str">
        <f>B7</f>
        <v>&lt; 1 año</v>
      </c>
      <c r="C32" s="173">
        <f>C7/$C$14</f>
        <v>1.8439548908389187E-2</v>
      </c>
      <c r="D32" s="173">
        <f>D7/$D$14</f>
        <v>1.8949629663762565E-2</v>
      </c>
      <c r="E32" s="636"/>
      <c r="F32" s="5"/>
      <c r="G32" s="5"/>
    </row>
    <row r="33" spans="1:7" ht="33" customHeight="1">
      <c r="A33" s="636"/>
      <c r="B33" s="172" t="str">
        <f t="shared" ref="B33:B39" si="0">B8</f>
        <v>1 a 4</v>
      </c>
      <c r="C33" s="173">
        <f t="shared" ref="C33:C38" si="1">C8/$C$14</f>
        <v>7.376962823126984E-2</v>
      </c>
      <c r="D33" s="173">
        <f t="shared" ref="D33:D38" si="2">D8/$D$14</f>
        <v>7.6068412639376651E-2</v>
      </c>
      <c r="E33" s="636"/>
      <c r="F33" s="5"/>
      <c r="G33" s="5"/>
    </row>
    <row r="34" spans="1:7" ht="33" customHeight="1">
      <c r="A34" s="636"/>
      <c r="B34" s="172" t="str">
        <f t="shared" si="0"/>
        <v>5 a 9</v>
      </c>
      <c r="C34" s="173">
        <f t="shared" si="1"/>
        <v>9.3054661712071968E-2</v>
      </c>
      <c r="D34" s="173">
        <f t="shared" si="2"/>
        <v>9.6091662391777924E-2</v>
      </c>
      <c r="E34" s="636"/>
      <c r="F34" s="5"/>
      <c r="G34" s="5"/>
    </row>
    <row r="35" spans="1:7" ht="33" customHeight="1">
      <c r="A35" s="636"/>
      <c r="B35" s="172" t="str">
        <f t="shared" si="0"/>
        <v>10 a 19</v>
      </c>
      <c r="C35" s="173">
        <f t="shared" si="1"/>
        <v>0.18537156909941208</v>
      </c>
      <c r="D35" s="173">
        <f t="shared" si="2"/>
        <v>0.18968030101486094</v>
      </c>
      <c r="E35" s="636"/>
      <c r="F35" s="5"/>
      <c r="G35" s="5"/>
    </row>
    <row r="36" spans="1:7" ht="33" customHeight="1">
      <c r="A36" s="636"/>
      <c r="B36" s="172" t="str">
        <f t="shared" si="0"/>
        <v>20 a 49</v>
      </c>
      <c r="C36" s="173">
        <f t="shared" si="1"/>
        <v>0.42701772597892496</v>
      </c>
      <c r="D36" s="173">
        <f t="shared" si="2"/>
        <v>0.42118601949161188</v>
      </c>
      <c r="E36" s="636"/>
      <c r="F36" s="5"/>
      <c r="G36" s="5"/>
    </row>
    <row r="37" spans="1:7" ht="33" customHeight="1">
      <c r="A37" s="636"/>
      <c r="B37" s="172" t="str">
        <f t="shared" si="0"/>
        <v>50 a 64</v>
      </c>
      <c r="C37" s="173">
        <f t="shared" si="1"/>
        <v>0.12607411454090997</v>
      </c>
      <c r="D37" s="173">
        <f t="shared" si="2"/>
        <v>0.12098334823079164</v>
      </c>
      <c r="E37" s="637"/>
      <c r="F37" s="112"/>
      <c r="G37" s="5"/>
    </row>
    <row r="38" spans="1:7" ht="33" customHeight="1">
      <c r="A38" s="636"/>
      <c r="B38" s="172" t="str">
        <f t="shared" si="0"/>
        <v>65 y más</v>
      </c>
      <c r="C38" s="173">
        <f t="shared" si="1"/>
        <v>7.6272751529022007E-2</v>
      </c>
      <c r="D38" s="173">
        <f t="shared" si="2"/>
        <v>7.704062656781839E-2</v>
      </c>
      <c r="E38" s="637"/>
      <c r="F38" s="112"/>
      <c r="G38" s="5"/>
    </row>
    <row r="39" spans="1:7" ht="33" customHeight="1">
      <c r="A39" s="636"/>
      <c r="B39" s="172" t="str">
        <f t="shared" si="0"/>
        <v>Total</v>
      </c>
      <c r="C39" s="177">
        <f>SUM(C32:C38)</f>
        <v>1</v>
      </c>
      <c r="D39" s="177">
        <f>SUM(D32:D38)</f>
        <v>0.99999999999999989</v>
      </c>
      <c r="E39" s="637"/>
      <c r="F39" s="112"/>
      <c r="G39" s="5"/>
    </row>
    <row r="40" spans="1:7" ht="33" customHeight="1">
      <c r="A40" s="636"/>
      <c r="B40" s="180"/>
      <c r="C40" s="181"/>
      <c r="D40" s="181"/>
      <c r="E40" s="637"/>
      <c r="F40" s="112"/>
      <c r="G40" s="5"/>
    </row>
    <row r="41" spans="1:7" ht="33" customHeight="1">
      <c r="A41" s="5"/>
      <c r="B41" s="16"/>
      <c r="C41" s="136"/>
      <c r="D41" s="136"/>
      <c r="E41" s="112"/>
      <c r="F41" s="112"/>
      <c r="G41" s="5"/>
    </row>
    <row r="42" spans="1:7">
      <c r="A42" s="5"/>
      <c r="B42" s="573" t="s">
        <v>373</v>
      </c>
      <c r="C42" s="7"/>
      <c r="D42" s="8"/>
      <c r="E42" s="8"/>
      <c r="F42" s="5"/>
      <c r="G42" s="5"/>
    </row>
    <row r="43" spans="1:7">
      <c r="A43" s="5"/>
      <c r="B43" s="350" t="s">
        <v>369</v>
      </c>
      <c r="C43" s="8"/>
      <c r="D43" s="8"/>
      <c r="E43" s="8"/>
      <c r="F43" s="5"/>
      <c r="G43" s="5"/>
    </row>
    <row r="44" spans="1:7">
      <c r="A44" s="5"/>
      <c r="B44" s="11"/>
      <c r="C44" s="8"/>
      <c r="D44" s="8"/>
      <c r="E44" s="8"/>
      <c r="F44" s="5"/>
      <c r="G44" s="5"/>
    </row>
    <row r="45" spans="1:7">
      <c r="A45" s="5"/>
      <c r="B45" s="7"/>
      <c r="C45" s="8"/>
      <c r="D45" s="8"/>
      <c r="E45" s="8"/>
      <c r="F45" s="5"/>
      <c r="G45" s="5"/>
    </row>
  </sheetData>
  <mergeCells count="4">
    <mergeCell ref="B16:E16"/>
    <mergeCell ref="B28:E28"/>
    <mergeCell ref="B4:E4"/>
    <mergeCell ref="B3:E3"/>
  </mergeCells>
  <hyperlinks>
    <hyperlink ref="B2" location="Indice!A1" display="Índice"/>
    <hyperlink ref="F2" location="'2.1 Tasas de variación PIB'!A1" display="Siguiente"/>
    <hyperlink ref="E2" location="'1.1 Poblac por grupos de edad'!A1" display="Anterior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45"/>
  <sheetViews>
    <sheetView showGridLines="0" showZeros="0" zoomScale="70" zoomScaleNormal="70" zoomScaleSheetLayoutView="80" workbookViewId="0">
      <selection activeCell="U2" sqref="U2"/>
    </sheetView>
  </sheetViews>
  <sheetFormatPr baseColWidth="10" defaultRowHeight="17.25"/>
  <cols>
    <col min="1" max="1" width="3.140625" style="22" customWidth="1"/>
    <col min="2" max="2" width="30" style="19" customWidth="1"/>
    <col min="3" max="7" width="14.42578125" style="19" customWidth="1"/>
    <col min="8" max="8" width="14.42578125" style="20" customWidth="1"/>
    <col min="9" max="11" width="14.42578125" style="19" customWidth="1"/>
    <col min="12" max="13" width="14.42578125" style="21" customWidth="1"/>
    <col min="14" max="21" width="14.42578125" style="22" customWidth="1"/>
    <col min="22" max="16384" width="11.42578125" style="22"/>
  </cols>
  <sheetData>
    <row r="1" spans="1:21" ht="85.5" customHeight="1">
      <c r="A1" s="18"/>
    </row>
    <row r="2" spans="1:21" ht="33" customHeight="1">
      <c r="B2" s="655" t="s">
        <v>122</v>
      </c>
      <c r="L2" s="22"/>
      <c r="T2" s="653" t="s">
        <v>366</v>
      </c>
      <c r="U2" s="653" t="s">
        <v>367</v>
      </c>
    </row>
    <row r="3" spans="1:21" ht="33" customHeight="1">
      <c r="B3" s="707" t="s">
        <v>256</v>
      </c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707"/>
      <c r="N3" s="707"/>
      <c r="O3" s="707"/>
      <c r="P3" s="707"/>
      <c r="Q3" s="707"/>
      <c r="R3" s="707"/>
      <c r="S3" s="707"/>
      <c r="T3" s="707"/>
      <c r="U3" s="707"/>
    </row>
    <row r="4" spans="1:21" ht="33" customHeight="1">
      <c r="B4" s="705" t="s">
        <v>368</v>
      </c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</row>
    <row r="5" spans="1:21" ht="18" customHeight="1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21" ht="33" customHeight="1">
      <c r="B6" s="356" t="s">
        <v>186</v>
      </c>
    </row>
    <row r="7" spans="1:21" s="21" customFormat="1" ht="33" customHeight="1">
      <c r="B7" s="325" t="s">
        <v>48</v>
      </c>
      <c r="C7" s="325">
        <v>2003</v>
      </c>
      <c r="D7" s="325">
        <v>2004</v>
      </c>
      <c r="E7" s="325">
        <v>2005</v>
      </c>
      <c r="F7" s="325">
        <v>2006</v>
      </c>
      <c r="G7" s="325">
        <v>2007</v>
      </c>
      <c r="H7" s="325">
        <v>2008</v>
      </c>
      <c r="I7" s="325">
        <v>2009</v>
      </c>
      <c r="J7" s="325">
        <v>2010</v>
      </c>
      <c r="K7" s="325">
        <v>2011</v>
      </c>
      <c r="L7" s="325">
        <v>2012</v>
      </c>
      <c r="M7" s="325">
        <v>2013</v>
      </c>
      <c r="N7" s="325">
        <v>2014</v>
      </c>
      <c r="O7" s="325">
        <v>2015</v>
      </c>
      <c r="P7" s="325">
        <v>2016</v>
      </c>
      <c r="Q7" s="325">
        <v>2017</v>
      </c>
      <c r="R7" s="325">
        <v>2018</v>
      </c>
      <c r="S7" s="325">
        <v>2019</v>
      </c>
      <c r="T7" s="325">
        <v>2020</v>
      </c>
      <c r="U7" s="325">
        <v>2021</v>
      </c>
    </row>
    <row r="8" spans="1:21" s="27" customFormat="1" ht="33" customHeight="1">
      <c r="B8" s="352" t="s">
        <v>185</v>
      </c>
      <c r="C8" s="353">
        <v>32432858</v>
      </c>
      <c r="D8" s="353">
        <v>36591661</v>
      </c>
      <c r="E8" s="353">
        <v>41507085</v>
      </c>
      <c r="F8" s="353">
        <v>46802044</v>
      </c>
      <c r="G8" s="353">
        <v>51007777</v>
      </c>
      <c r="H8" s="353">
        <v>61762635</v>
      </c>
      <c r="I8" s="353">
        <v>62519686</v>
      </c>
      <c r="J8" s="353">
        <v>69555367</v>
      </c>
      <c r="K8" s="353">
        <v>79276664</v>
      </c>
      <c r="L8" s="353">
        <v>87924544</v>
      </c>
      <c r="M8" s="353">
        <v>95129659</v>
      </c>
      <c r="N8" s="353">
        <v>101726331</v>
      </c>
      <c r="O8" s="353">
        <v>99290381</v>
      </c>
      <c r="P8" s="353">
        <v>99937696</v>
      </c>
      <c r="Q8" s="353">
        <v>104295862</v>
      </c>
      <c r="R8" s="353">
        <v>107562008</v>
      </c>
      <c r="S8" s="353">
        <v>108108009</v>
      </c>
      <c r="T8" s="539">
        <v>99291124</v>
      </c>
      <c r="U8" s="539">
        <v>106165866</v>
      </c>
    </row>
    <row r="9" spans="1:21" s="27" customFormat="1" ht="33" customHeight="1">
      <c r="B9" s="354" t="s">
        <v>68</v>
      </c>
      <c r="C9" s="565">
        <v>0</v>
      </c>
      <c r="D9" s="576">
        <v>0.12822807660058799</v>
      </c>
      <c r="E9" s="576">
        <v>0.13433180855058757</v>
      </c>
      <c r="F9" s="576">
        <v>0.12756759478532409</v>
      </c>
      <c r="G9" s="576">
        <v>8.9862164994332305E-2</v>
      </c>
      <c r="H9" s="576">
        <v>0.21084741646357186</v>
      </c>
      <c r="I9" s="576">
        <v>1.2257427164498402E-2</v>
      </c>
      <c r="J9" s="576">
        <v>0.11253545003409005</v>
      </c>
      <c r="K9" s="576">
        <v>0.13976343479001407</v>
      </c>
      <c r="L9" s="576">
        <v>0.1090848121459802</v>
      </c>
      <c r="M9" s="576">
        <v>8.1946572279066876E-2</v>
      </c>
      <c r="N9" s="576">
        <v>6.9344009737278611E-2</v>
      </c>
      <c r="O9" s="576">
        <v>-2.3946110864845771E-2</v>
      </c>
      <c r="P9" s="576">
        <v>6.5194129932888423E-3</v>
      </c>
      <c r="Q9" s="576">
        <v>4.3608830045471558E-2</v>
      </c>
      <c r="R9" s="576">
        <v>3.1316160942224114E-2</v>
      </c>
      <c r="S9" s="577">
        <v>5.0761510514010233E-3</v>
      </c>
      <c r="T9" s="578">
        <f>+T8/S8-1</f>
        <v>-8.1556261016702325E-2</v>
      </c>
      <c r="U9" s="578">
        <f>+U8/T8-1</f>
        <v>6.9238233218107181E-2</v>
      </c>
    </row>
    <row r="10" spans="1:21" s="27" customFormat="1" ht="18" customHeight="1">
      <c r="B10" s="183"/>
      <c r="C10" s="137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</row>
    <row r="11" spans="1:21" s="27" customFormat="1" ht="26.25" customHeight="1">
      <c r="B11" s="183"/>
      <c r="C11" s="137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</row>
    <row r="12" spans="1:21" s="27" customFormat="1" ht="33" customHeight="1">
      <c r="B12" s="357" t="s">
        <v>187</v>
      </c>
      <c r="C12" s="19"/>
      <c r="D12" s="19"/>
      <c r="E12" s="19"/>
      <c r="F12" s="19"/>
      <c r="G12" s="19"/>
      <c r="H12" s="20"/>
      <c r="I12" s="19"/>
      <c r="J12" s="19"/>
      <c r="K12" s="19"/>
      <c r="L12" s="21"/>
      <c r="M12" s="21"/>
      <c r="N12" s="22"/>
      <c r="O12" s="22"/>
      <c r="P12" s="22"/>
      <c r="Q12" s="22"/>
      <c r="R12" s="22"/>
      <c r="S12" s="22"/>
    </row>
    <row r="13" spans="1:21" s="27" customFormat="1" ht="33" customHeight="1">
      <c r="B13" s="325" t="s">
        <v>48</v>
      </c>
      <c r="C13" s="325">
        <v>2003</v>
      </c>
      <c r="D13" s="325">
        <v>2004</v>
      </c>
      <c r="E13" s="325">
        <v>2005</v>
      </c>
      <c r="F13" s="325">
        <v>2006</v>
      </c>
      <c r="G13" s="325">
        <v>2007</v>
      </c>
      <c r="H13" s="325">
        <v>2008</v>
      </c>
      <c r="I13" s="325">
        <v>2009</v>
      </c>
      <c r="J13" s="325">
        <v>2010</v>
      </c>
      <c r="K13" s="325">
        <v>2011</v>
      </c>
      <c r="L13" s="325">
        <v>2012</v>
      </c>
      <c r="M13" s="325">
        <v>2013</v>
      </c>
      <c r="N13" s="325">
        <v>2014</v>
      </c>
      <c r="O13" s="325">
        <v>2015</v>
      </c>
      <c r="P13" s="325">
        <v>2016</v>
      </c>
      <c r="Q13" s="325">
        <v>2017</v>
      </c>
      <c r="R13" s="325">
        <v>2018</v>
      </c>
      <c r="S13" s="325">
        <v>2019</v>
      </c>
      <c r="T13" s="325">
        <v>2020</v>
      </c>
      <c r="U13" s="325">
        <v>2021</v>
      </c>
    </row>
    <row r="14" spans="1:21" s="27" customFormat="1" ht="33" customHeight="1">
      <c r="B14" s="352" t="s">
        <v>185</v>
      </c>
      <c r="C14" s="353">
        <v>41961262</v>
      </c>
      <c r="D14" s="353">
        <v>45406710</v>
      </c>
      <c r="E14" s="353">
        <v>47809319</v>
      </c>
      <c r="F14" s="353">
        <v>49914615</v>
      </c>
      <c r="G14" s="353">
        <v>51007777</v>
      </c>
      <c r="H14" s="353">
        <v>54250408</v>
      </c>
      <c r="I14" s="353">
        <v>54557732</v>
      </c>
      <c r="J14" s="353">
        <v>56481055</v>
      </c>
      <c r="K14" s="353">
        <v>60925064</v>
      </c>
      <c r="L14" s="353">
        <v>64362433</v>
      </c>
      <c r="M14" s="353">
        <v>67546128</v>
      </c>
      <c r="N14" s="353">
        <v>70105362</v>
      </c>
      <c r="O14" s="353">
        <v>70174677</v>
      </c>
      <c r="P14" s="353">
        <v>69314066</v>
      </c>
      <c r="Q14" s="353">
        <v>70955691</v>
      </c>
      <c r="R14" s="353">
        <v>71870517</v>
      </c>
      <c r="S14" s="353">
        <v>71879217</v>
      </c>
      <c r="T14" s="539">
        <v>66281546</v>
      </c>
      <c r="U14" s="539">
        <v>69088736</v>
      </c>
    </row>
    <row r="15" spans="1:21" s="27" customFormat="1" ht="33" customHeight="1">
      <c r="B15" s="354" t="s">
        <v>68</v>
      </c>
      <c r="C15" s="565">
        <v>0</v>
      </c>
      <c r="D15" s="576">
        <v>8.2110209173403836E-2</v>
      </c>
      <c r="E15" s="576">
        <v>5.2913082669940215E-2</v>
      </c>
      <c r="F15" s="576">
        <v>4.4035264338318614E-2</v>
      </c>
      <c r="G15" s="576">
        <v>2.190063972245393E-2</v>
      </c>
      <c r="H15" s="576">
        <v>6.3571305999083227E-2</v>
      </c>
      <c r="I15" s="576">
        <v>5.6649159210009348E-3</v>
      </c>
      <c r="J15" s="576">
        <v>3.5252986689402688E-2</v>
      </c>
      <c r="K15" s="576">
        <v>7.8681409191099672E-2</v>
      </c>
      <c r="L15" s="576">
        <v>5.6419620667119919E-2</v>
      </c>
      <c r="M15" s="576">
        <v>4.9465112669062616E-2</v>
      </c>
      <c r="N15" s="576">
        <v>3.7888685492083241E-2</v>
      </c>
      <c r="O15" s="576">
        <v>9.8872608346267654E-4</v>
      </c>
      <c r="P15" s="576">
        <v>-1.2263839846387903E-2</v>
      </c>
      <c r="Q15" s="576">
        <v>2.3683865263365078E-2</v>
      </c>
      <c r="R15" s="576">
        <v>1.2892919329050123E-2</v>
      </c>
      <c r="S15" s="577">
        <v>1.210510284765931E-4</v>
      </c>
      <c r="T15" s="578">
        <f>+T14/S14-1</f>
        <v>-7.7876070909342232E-2</v>
      </c>
      <c r="U15" s="578">
        <f>+U14/T14-1</f>
        <v>4.2352512417257238E-2</v>
      </c>
    </row>
    <row r="16" spans="1:21" s="27" customFormat="1" ht="33" customHeight="1">
      <c r="B16" s="183"/>
      <c r="C16" s="137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</row>
    <row r="17" spans="2:21" ht="33" customHeight="1">
      <c r="B17" s="574" t="s">
        <v>314</v>
      </c>
      <c r="C17" s="154"/>
      <c r="D17" s="154"/>
      <c r="E17" s="154"/>
      <c r="F17" s="146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39"/>
      <c r="U17" s="139"/>
    </row>
    <row r="18" spans="2:21" ht="33" customHeight="1">
      <c r="B18" s="25"/>
      <c r="C18" s="25"/>
      <c r="D18" s="25"/>
      <c r="E18" s="25"/>
      <c r="F18" s="24"/>
      <c r="G18" s="153"/>
      <c r="H18" s="24"/>
      <c r="I18" s="24"/>
      <c r="J18" s="24"/>
      <c r="K18" s="25"/>
      <c r="L18" s="26"/>
      <c r="M18" s="26"/>
    </row>
    <row r="19" spans="2:21" ht="33" customHeight="1"/>
    <row r="20" spans="2:21" ht="33" customHeight="1"/>
    <row r="21" spans="2:21" ht="33" customHeight="1"/>
    <row r="22" spans="2:21" ht="33" customHeight="1"/>
    <row r="23" spans="2:21" ht="33" customHeight="1"/>
    <row r="24" spans="2:21" ht="33" customHeight="1"/>
    <row r="25" spans="2:21" ht="33" customHeight="1"/>
    <row r="26" spans="2:21" ht="33" customHeight="1"/>
    <row r="27" spans="2:21" ht="33" customHeight="1"/>
    <row r="28" spans="2:21" ht="33" customHeight="1"/>
    <row r="29" spans="2:21" ht="33" customHeight="1"/>
    <row r="30" spans="2:21" ht="33" customHeight="1">
      <c r="B30" s="575" t="s">
        <v>315</v>
      </c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9"/>
    </row>
    <row r="31" spans="2:21" ht="33" customHeight="1">
      <c r="D31" s="140"/>
      <c r="E31" s="140"/>
      <c r="F31" s="140"/>
      <c r="G31" s="140"/>
      <c r="H31" s="141"/>
      <c r="I31" s="140"/>
      <c r="J31" s="140"/>
      <c r="K31" s="140"/>
      <c r="L31" s="142"/>
      <c r="M31" s="142"/>
      <c r="N31" s="138"/>
      <c r="O31" s="138"/>
      <c r="P31" s="138"/>
      <c r="Q31" s="138"/>
      <c r="R31" s="138"/>
      <c r="S31" s="138"/>
      <c r="T31" s="138"/>
    </row>
    <row r="32" spans="2:21" ht="33" customHeight="1"/>
    <row r="33" spans="2:2" ht="33" customHeight="1"/>
    <row r="34" spans="2:2" ht="33" customHeight="1"/>
    <row r="35" spans="2:2" ht="33" customHeight="1"/>
    <row r="36" spans="2:2" ht="33" customHeight="1"/>
    <row r="37" spans="2:2" ht="33" customHeight="1"/>
    <row r="38" spans="2:2" ht="33" customHeight="1"/>
    <row r="39" spans="2:2" ht="33" customHeight="1"/>
    <row r="40" spans="2:2" ht="33" customHeight="1"/>
    <row r="41" spans="2:2" ht="33" customHeight="1"/>
    <row r="42" spans="2:2">
      <c r="B42" s="571" t="s">
        <v>460</v>
      </c>
    </row>
    <row r="43" spans="2:2">
      <c r="B43" s="571" t="s">
        <v>461</v>
      </c>
    </row>
    <row r="44" spans="2:2">
      <c r="B44" s="564" t="s">
        <v>369</v>
      </c>
    </row>
    <row r="45" spans="2:2">
      <c r="B45" s="779"/>
    </row>
  </sheetData>
  <mergeCells count="2">
    <mergeCell ref="B4:U4"/>
    <mergeCell ref="B3:U3"/>
  </mergeCells>
  <hyperlinks>
    <hyperlink ref="B2" location="Indice!A1" display="Índice"/>
    <hyperlink ref="U2" location="'2.2 Inflación anual'!A1" display="Siguiente"/>
    <hyperlink ref="T2" location="'1.2 Poblac por áreas'!A1" display="Anterior"/>
  </hyperlinks>
  <printOptions horizontalCentered="1" verticalCentered="1"/>
  <pageMargins left="0.35433070866141736" right="0.43307086614173229" top="0.55118110236220474" bottom="0.55118110236220474" header="0.31496062992125984" footer="0.31496062992125984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Z57"/>
  <sheetViews>
    <sheetView showZeros="0" zoomScale="70" zoomScaleNormal="70" zoomScaleSheetLayoutView="100" workbookViewId="0">
      <selection activeCell="U2" sqref="U2"/>
    </sheetView>
  </sheetViews>
  <sheetFormatPr baseColWidth="10" defaultRowHeight="16.5"/>
  <cols>
    <col min="1" max="1" width="5.5703125" style="27" customWidth="1"/>
    <col min="2" max="2" width="22.7109375" style="28" customWidth="1"/>
    <col min="3" max="7" width="12.7109375" style="28" customWidth="1"/>
    <col min="8" max="8" width="12.7109375" style="29" customWidth="1"/>
    <col min="9" max="13" width="12.7109375" style="28" customWidth="1"/>
    <col min="14" max="15" width="12.7109375" style="30" customWidth="1"/>
    <col min="16" max="21" width="12.7109375" style="27" customWidth="1"/>
    <col min="22" max="26" width="11.42578125" style="27" customWidth="1"/>
    <col min="27" max="16384" width="11.42578125" style="27"/>
  </cols>
  <sheetData>
    <row r="1" spans="2:26" ht="78" customHeight="1"/>
    <row r="2" spans="2:26" ht="33" customHeight="1">
      <c r="B2" s="655" t="s">
        <v>122</v>
      </c>
      <c r="O2" s="31"/>
      <c r="S2" s="553"/>
      <c r="T2" s="656" t="s">
        <v>366</v>
      </c>
      <c r="U2" s="656" t="s">
        <v>367</v>
      </c>
    </row>
    <row r="3" spans="2:26" ht="33" customHeight="1">
      <c r="B3" s="713" t="s">
        <v>257</v>
      </c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</row>
    <row r="4" spans="2:26" ht="33" customHeight="1">
      <c r="B4" s="705" t="s">
        <v>316</v>
      </c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  <c r="Q4" s="705"/>
      <c r="R4" s="705"/>
      <c r="S4" s="705"/>
      <c r="T4" s="705"/>
      <c r="U4" s="705"/>
    </row>
    <row r="5" spans="2:26" ht="33" customHeight="1"/>
    <row r="6" spans="2:26" ht="33" customHeight="1">
      <c r="B6" s="711" t="s">
        <v>258</v>
      </c>
      <c r="C6" s="711"/>
      <c r="D6" s="711"/>
      <c r="E6" s="711"/>
      <c r="F6" s="711"/>
      <c r="G6" s="711"/>
      <c r="H6" s="711"/>
      <c r="I6" s="711"/>
      <c r="J6" s="711"/>
      <c r="K6" s="711"/>
      <c r="L6" s="711"/>
      <c r="M6" s="711"/>
    </row>
    <row r="7" spans="2:26" s="22" customFormat="1" ht="33" customHeight="1">
      <c r="B7" s="325" t="s">
        <v>188</v>
      </c>
      <c r="C7" s="325">
        <v>2003</v>
      </c>
      <c r="D7" s="325">
        <v>2004</v>
      </c>
      <c r="E7" s="325">
        <v>2005</v>
      </c>
      <c r="F7" s="325">
        <v>2006</v>
      </c>
      <c r="G7" s="325">
        <v>2007</v>
      </c>
      <c r="H7" s="325">
        <v>2008</v>
      </c>
      <c r="I7" s="325">
        <v>2009</v>
      </c>
      <c r="J7" s="325">
        <v>2010</v>
      </c>
      <c r="K7" s="325">
        <v>2011</v>
      </c>
      <c r="L7" s="325">
        <v>2012</v>
      </c>
      <c r="M7" s="325">
        <v>2013</v>
      </c>
      <c r="N7" s="325">
        <v>2014</v>
      </c>
      <c r="O7" s="325">
        <v>2015</v>
      </c>
      <c r="P7" s="325">
        <v>2016</v>
      </c>
      <c r="Q7" s="325">
        <v>2017</v>
      </c>
      <c r="R7" s="325">
        <v>2018</v>
      </c>
      <c r="S7" s="325">
        <v>2019</v>
      </c>
      <c r="T7" s="325">
        <v>2020</v>
      </c>
      <c r="U7" s="325">
        <v>2021</v>
      </c>
      <c r="V7" s="21"/>
      <c r="W7" s="21"/>
      <c r="X7" s="21"/>
      <c r="Y7" s="21"/>
      <c r="Z7" s="21"/>
    </row>
    <row r="8" spans="2:26" ht="33" customHeight="1">
      <c r="B8" s="354" t="s">
        <v>69</v>
      </c>
      <c r="C8" s="355">
        <v>6.06987546515E-2</v>
      </c>
      <c r="D8" s="355">
        <v>1.9455764427500001E-2</v>
      </c>
      <c r="E8" s="355">
        <v>3.1342192727700002E-2</v>
      </c>
      <c r="F8" s="355">
        <v>2.8693946629599999E-2</v>
      </c>
      <c r="G8" s="355">
        <v>3.3197064259900003E-2</v>
      </c>
      <c r="H8" s="355">
        <v>8.8305413647300005E-2</v>
      </c>
      <c r="I8" s="355">
        <v>4.3117436393000003E-2</v>
      </c>
      <c r="J8" s="355">
        <v>3.32803507446E-2</v>
      </c>
      <c r="K8" s="355">
        <v>5.4093822756100002E-2</v>
      </c>
      <c r="L8" s="355">
        <v>4.1639096100400001E-2</v>
      </c>
      <c r="M8" s="355">
        <v>2.7003420115399999E-2</v>
      </c>
      <c r="N8" s="355">
        <v>3.6673572119300002E-2</v>
      </c>
      <c r="O8" s="355">
        <v>3.3801251329221398E-2</v>
      </c>
      <c r="P8" s="355">
        <v>1.11979144715992E-2</v>
      </c>
      <c r="Q8" s="355">
        <v>-1.9670054309900002E-3</v>
      </c>
      <c r="R8" s="355">
        <v>2.6617035809426001E-3</v>
      </c>
      <c r="S8" s="355">
        <v>-6.5333180752279998E-4</v>
      </c>
      <c r="T8" s="566">
        <v>-9.3298918884635006E-3</v>
      </c>
      <c r="U8" s="566">
        <v>1.9406784703697201E-2</v>
      </c>
    </row>
    <row r="9" spans="2:26" ht="33" customHeight="1">
      <c r="B9" s="182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2:26" ht="33" customHeight="1">
      <c r="B10" s="711" t="s">
        <v>259</v>
      </c>
      <c r="C10" s="711"/>
      <c r="D10" s="711"/>
      <c r="E10" s="711"/>
      <c r="F10" s="711"/>
      <c r="G10" s="711"/>
      <c r="H10" s="711"/>
      <c r="I10" s="711"/>
      <c r="J10" s="711"/>
      <c r="K10" s="711"/>
      <c r="L10" s="711"/>
      <c r="M10" s="711"/>
      <c r="N10" s="712"/>
      <c r="O10" s="712"/>
      <c r="P10" s="712"/>
      <c r="Q10" s="712"/>
      <c r="R10" s="712"/>
      <c r="S10" s="712"/>
    </row>
    <row r="11" spans="2:26" ht="33" customHeight="1">
      <c r="B11" s="325" t="s">
        <v>188</v>
      </c>
      <c r="C11" s="325">
        <v>2003</v>
      </c>
      <c r="D11" s="325">
        <v>2004</v>
      </c>
      <c r="E11" s="325">
        <v>2005</v>
      </c>
      <c r="F11" s="325">
        <v>2006</v>
      </c>
      <c r="G11" s="325">
        <v>2007</v>
      </c>
      <c r="H11" s="325">
        <v>2008</v>
      </c>
      <c r="I11" s="325">
        <v>2009</v>
      </c>
      <c r="J11" s="325">
        <v>2010</v>
      </c>
      <c r="K11" s="325">
        <v>2011</v>
      </c>
      <c r="L11" s="325">
        <v>2012</v>
      </c>
      <c r="M11" s="325">
        <v>2013</v>
      </c>
      <c r="N11" s="325">
        <v>2014</v>
      </c>
      <c r="O11" s="325">
        <v>2015</v>
      </c>
      <c r="P11" s="325">
        <v>2016</v>
      </c>
      <c r="Q11" s="351">
        <v>2017</v>
      </c>
      <c r="R11" s="325">
        <v>2018</v>
      </c>
      <c r="S11" s="351">
        <v>2019</v>
      </c>
      <c r="T11" s="325">
        <v>2020</v>
      </c>
      <c r="U11" s="351">
        <v>2021</v>
      </c>
    </row>
    <row r="12" spans="2:26" ht="36.75" customHeight="1">
      <c r="B12" s="579" t="s">
        <v>374</v>
      </c>
      <c r="C12" s="355">
        <v>5.1999999999999998E-2</v>
      </c>
      <c r="D12" s="355">
        <v>-1E-3</v>
      </c>
      <c r="E12" s="355">
        <v>7.3000000000000001E-3</v>
      </c>
      <c r="F12" s="355">
        <v>2.2499999999999999E-2</v>
      </c>
      <c r="G12" s="355">
        <v>1.83E-2</v>
      </c>
      <c r="H12" s="355">
        <v>3.2300000000000002E-2</v>
      </c>
      <c r="I12" s="355">
        <v>3.6999999999999998E-2</v>
      </c>
      <c r="J12" s="355">
        <v>3.8600000000000002E-2</v>
      </c>
      <c r="K12" s="355">
        <v>3.73E-2</v>
      </c>
      <c r="L12" s="355">
        <v>4.2900000000000001E-2</v>
      </c>
      <c r="M12" s="355">
        <v>4.07E-2</v>
      </c>
      <c r="N12" s="355">
        <v>3.8300000000000001E-2</v>
      </c>
      <c r="O12" s="355">
        <v>2.8899999999999999E-2</v>
      </c>
      <c r="P12" s="538">
        <v>2.6599999999999999E-2</v>
      </c>
      <c r="Q12" s="567">
        <v>1.15E-2</v>
      </c>
      <c r="R12" s="568">
        <v>2.1499999999999998E-2</v>
      </c>
      <c r="S12" s="541">
        <v>1.37E-2</v>
      </c>
      <c r="T12" s="541">
        <v>3.5900000000000001E-2</v>
      </c>
      <c r="U12" s="541">
        <v>1.61661825733607E-2</v>
      </c>
    </row>
    <row r="13" spans="2:26" ht="33" customHeight="1">
      <c r="B13" s="182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2:26" ht="33" customHeight="1">
      <c r="B14" s="356" t="s">
        <v>370</v>
      </c>
      <c r="C14" s="27"/>
      <c r="D14" s="27"/>
      <c r="E14" s="27"/>
      <c r="F14" s="27"/>
      <c r="G14" s="27"/>
      <c r="H14" s="27"/>
      <c r="I14" s="27"/>
      <c r="J14" s="27"/>
      <c r="K14" s="32"/>
      <c r="L14" s="32"/>
      <c r="M14" s="32"/>
      <c r="N14" s="33"/>
      <c r="O14" s="33"/>
    </row>
    <row r="15" spans="2:26" ht="33" customHeight="1">
      <c r="B15" s="27"/>
      <c r="C15" s="27"/>
      <c r="D15" s="27"/>
      <c r="E15" s="27"/>
      <c r="F15" s="27"/>
      <c r="G15" s="27"/>
      <c r="H15" s="27"/>
      <c r="I15" s="27"/>
      <c r="J15" s="27"/>
      <c r="K15" s="32"/>
      <c r="L15" s="32"/>
      <c r="M15" s="32"/>
      <c r="N15" s="33"/>
      <c r="O15" s="33"/>
    </row>
    <row r="16" spans="2:26" ht="33" customHeight="1">
      <c r="B16" s="27"/>
      <c r="C16" s="27"/>
      <c r="D16" s="27"/>
      <c r="E16" s="27"/>
      <c r="F16" s="27"/>
      <c r="G16" s="27"/>
      <c r="H16" s="27"/>
      <c r="I16" s="27"/>
      <c r="J16" s="27"/>
      <c r="K16" s="32"/>
      <c r="L16" s="32"/>
      <c r="M16" s="32"/>
      <c r="N16" s="33"/>
      <c r="O16" s="33"/>
    </row>
    <row r="17" spans="2:16" ht="33" customHeight="1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2:16" ht="33" customHeight="1">
      <c r="B18" s="34"/>
      <c r="C18" s="34"/>
      <c r="D18" s="34"/>
      <c r="E18" s="34"/>
      <c r="F18" s="34"/>
      <c r="G18" s="34"/>
      <c r="H18" s="34"/>
      <c r="I18" s="34"/>
      <c r="J18" s="34"/>
      <c r="P18" s="35"/>
    </row>
    <row r="19" spans="2:16" ht="33" customHeight="1"/>
    <row r="20" spans="2:16" ht="33" customHeight="1"/>
    <row r="21" spans="2:16" ht="33" customHeight="1"/>
    <row r="22" spans="2:16" ht="33" customHeight="1">
      <c r="O22" s="27"/>
    </row>
    <row r="23" spans="2:16" ht="33" customHeight="1"/>
    <row r="24" spans="2:16" ht="33" customHeight="1"/>
    <row r="25" spans="2:16" ht="33" customHeight="1"/>
    <row r="26" spans="2:16" ht="33" customHeight="1"/>
    <row r="27" spans="2:16" s="22" customFormat="1" ht="48.75" customHeight="1">
      <c r="B27" s="356" t="s">
        <v>371</v>
      </c>
    </row>
    <row r="28" spans="2:16" s="22" customFormat="1" ht="33" customHeight="1"/>
    <row r="29" spans="2:16" ht="33" customHeight="1"/>
    <row r="30" spans="2:16" ht="33" customHeight="1"/>
    <row r="31" spans="2:16" ht="33" customHeight="1"/>
    <row r="32" spans="2:16" ht="33" customHeight="1"/>
    <row r="33" spans="2:8" ht="33" customHeight="1"/>
    <row r="34" spans="2:8" ht="33" customHeight="1"/>
    <row r="35" spans="2:8" ht="33" customHeight="1"/>
    <row r="36" spans="2:8" ht="33" customHeight="1"/>
    <row r="37" spans="2:8" ht="33" customHeight="1"/>
    <row r="38" spans="2:8" ht="33" customHeight="1">
      <c r="B38" s="229"/>
    </row>
    <row r="39" spans="2:8" ht="21" customHeight="1">
      <c r="B39" s="563" t="s">
        <v>403</v>
      </c>
      <c r="C39" s="203"/>
      <c r="D39" s="36"/>
      <c r="E39" s="36"/>
      <c r="F39" s="36"/>
      <c r="G39" s="37"/>
      <c r="H39" s="38"/>
    </row>
    <row r="40" spans="2:8">
      <c r="B40" s="564" t="s">
        <v>369</v>
      </c>
      <c r="C40" s="203"/>
      <c r="D40" s="36"/>
      <c r="E40" s="36"/>
      <c r="F40" s="36"/>
      <c r="G40" s="37"/>
      <c r="H40" s="38"/>
    </row>
    <row r="41" spans="2:8">
      <c r="B41" s="203"/>
      <c r="C41" s="203"/>
      <c r="D41" s="36"/>
      <c r="E41" s="36"/>
      <c r="F41" s="36"/>
      <c r="G41" s="36"/>
      <c r="H41" s="38"/>
    </row>
    <row r="42" spans="2:8">
      <c r="G42" s="39"/>
    </row>
    <row r="44" spans="2:8">
      <c r="B44" s="40"/>
      <c r="C44" s="40"/>
      <c r="D44" s="40"/>
    </row>
    <row r="45" spans="2:8">
      <c r="B45" s="40"/>
      <c r="C45" s="41"/>
      <c r="D45" s="40"/>
    </row>
    <row r="46" spans="2:8">
      <c r="B46" s="40"/>
      <c r="C46" s="41"/>
      <c r="D46" s="40"/>
    </row>
    <row r="47" spans="2:8">
      <c r="B47" s="40"/>
      <c r="C47" s="41"/>
      <c r="D47" s="40"/>
    </row>
    <row r="48" spans="2:8">
      <c r="B48" s="40"/>
      <c r="C48" s="41"/>
      <c r="D48" s="40"/>
    </row>
    <row r="49" spans="2:4">
      <c r="B49" s="40"/>
      <c r="C49" s="41"/>
      <c r="D49" s="40"/>
    </row>
    <row r="50" spans="2:4">
      <c r="B50" s="40"/>
      <c r="C50" s="41"/>
      <c r="D50" s="40"/>
    </row>
    <row r="51" spans="2:4">
      <c r="B51" s="40"/>
      <c r="C51" s="41"/>
      <c r="D51" s="40"/>
    </row>
    <row r="52" spans="2:4">
      <c r="B52" s="40"/>
      <c r="C52" s="41"/>
      <c r="D52" s="40"/>
    </row>
    <row r="53" spans="2:4">
      <c r="B53" s="40"/>
      <c r="C53" s="41"/>
      <c r="D53" s="40"/>
    </row>
    <row r="54" spans="2:4">
      <c r="B54" s="40"/>
      <c r="C54" s="41"/>
      <c r="D54" s="40"/>
    </row>
    <row r="55" spans="2:4">
      <c r="B55" s="40"/>
      <c r="C55" s="41"/>
      <c r="D55" s="40"/>
    </row>
    <row r="56" spans="2:4">
      <c r="B56" s="40"/>
      <c r="C56" s="41"/>
      <c r="D56" s="40"/>
    </row>
    <row r="57" spans="2:4">
      <c r="B57" s="40"/>
      <c r="C57" s="40"/>
      <c r="D57" s="40"/>
    </row>
  </sheetData>
  <mergeCells count="5">
    <mergeCell ref="B6:M6"/>
    <mergeCell ref="B10:M10"/>
    <mergeCell ref="N10:S10"/>
    <mergeCell ref="B4:U4"/>
    <mergeCell ref="B3:U3"/>
  </mergeCells>
  <hyperlinks>
    <hyperlink ref="B2" location="Indice!A1" display="Índice"/>
    <hyperlink ref="U2" location="'2.3 Condicion de actividad'!A1" display="Siguiente"/>
    <hyperlink ref="T2" location="'2.1 Tasas de variación PIB'!A1" display="Anterior"/>
  </hyperlinks>
  <printOptions horizontalCentered="1" verticalCentered="1"/>
  <pageMargins left="0.35433070866141736" right="0.43307086614173229" top="0.31496062992125984" bottom="0.55118110236220474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AP46"/>
  <sheetViews>
    <sheetView showGridLines="0" showZeros="0" zoomScale="70" zoomScaleNormal="70" zoomScaleSheetLayoutView="55" workbookViewId="0">
      <selection activeCell="L2" sqref="L2"/>
    </sheetView>
  </sheetViews>
  <sheetFormatPr baseColWidth="10" defaultRowHeight="16.5"/>
  <cols>
    <col min="1" max="1" width="4.140625" style="27" customWidth="1"/>
    <col min="2" max="2" width="21" style="28" customWidth="1"/>
    <col min="3" max="3" width="19.42578125" style="28" customWidth="1"/>
    <col min="4" max="4" width="20.85546875" style="28" customWidth="1"/>
    <col min="5" max="5" width="18" style="28" customWidth="1"/>
    <col min="6" max="6" width="17.140625" style="28" customWidth="1"/>
    <col min="7" max="7" width="18.7109375" style="29" customWidth="1"/>
    <col min="8" max="8" width="19.5703125" style="28" customWidth="1"/>
    <col min="9" max="9" width="18.140625" style="28" customWidth="1"/>
    <col min="10" max="10" width="15.140625" style="28" customWidth="1"/>
    <col min="11" max="11" width="14.85546875" style="30" customWidth="1"/>
    <col min="12" max="12" width="21.140625" style="30" customWidth="1"/>
    <col min="13" max="13" width="20.7109375" style="27" customWidth="1"/>
    <col min="14" max="15" width="11.42578125" style="27"/>
    <col min="16" max="16" width="11" style="27" customWidth="1"/>
    <col min="17" max="17" width="7.85546875" style="27" customWidth="1"/>
    <col min="18" max="16384" width="11.42578125" style="27"/>
  </cols>
  <sheetData>
    <row r="1" spans="2:13" ht="78" customHeight="1"/>
    <row r="2" spans="2:13" ht="33" customHeight="1">
      <c r="B2" s="655" t="s">
        <v>122</v>
      </c>
      <c r="K2" s="653" t="s">
        <v>366</v>
      </c>
      <c r="L2" s="654" t="s">
        <v>367</v>
      </c>
      <c r="M2" s="5"/>
    </row>
    <row r="3" spans="2:13" ht="33" customHeight="1">
      <c r="B3" s="713" t="s">
        <v>260</v>
      </c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5"/>
    </row>
    <row r="4" spans="2:13" ht="33" customHeight="1">
      <c r="B4" s="705" t="s">
        <v>317</v>
      </c>
      <c r="C4" s="706"/>
      <c r="D4" s="706"/>
      <c r="E4" s="706"/>
      <c r="F4" s="706"/>
      <c r="G4" s="706"/>
      <c r="H4" s="706"/>
      <c r="I4" s="706"/>
      <c r="J4" s="706"/>
      <c r="K4" s="706"/>
      <c r="L4" s="706"/>
    </row>
    <row r="5" spans="2:13" ht="33" customHeight="1">
      <c r="B5" s="363"/>
      <c r="C5" s="363"/>
      <c r="D5" s="363"/>
      <c r="E5" s="363"/>
      <c r="F5" s="363"/>
      <c r="G5" s="364"/>
      <c r="H5" s="365"/>
      <c r="I5" s="365"/>
      <c r="J5" s="365"/>
      <c r="K5" s="366"/>
      <c r="L5" s="367"/>
    </row>
    <row r="6" spans="2:13" ht="25.5" customHeight="1">
      <c r="B6" s="718" t="s">
        <v>11</v>
      </c>
      <c r="C6" s="716" t="s">
        <v>18</v>
      </c>
      <c r="D6" s="716" t="s">
        <v>261</v>
      </c>
      <c r="E6" s="716" t="s">
        <v>12</v>
      </c>
      <c r="F6" s="716"/>
      <c r="G6" s="716"/>
      <c r="H6" s="716"/>
      <c r="I6" s="716"/>
      <c r="J6" s="716"/>
      <c r="K6" s="716"/>
      <c r="L6" s="715" t="s">
        <v>262</v>
      </c>
    </row>
    <row r="7" spans="2:13" ht="27" customHeight="1">
      <c r="B7" s="718"/>
      <c r="C7" s="716"/>
      <c r="D7" s="716"/>
      <c r="E7" s="716" t="s">
        <v>189</v>
      </c>
      <c r="F7" s="716"/>
      <c r="G7" s="716"/>
      <c r="H7" s="716"/>
      <c r="I7" s="716"/>
      <c r="J7" s="716" t="s">
        <v>190</v>
      </c>
      <c r="K7" s="716"/>
      <c r="L7" s="715"/>
    </row>
    <row r="8" spans="2:13" ht="25.5" customHeight="1">
      <c r="B8" s="718"/>
      <c r="C8" s="716"/>
      <c r="D8" s="716"/>
      <c r="E8" s="715" t="s">
        <v>22</v>
      </c>
      <c r="F8" s="715" t="s">
        <v>21</v>
      </c>
      <c r="G8" s="715"/>
      <c r="H8" s="715"/>
      <c r="I8" s="715" t="s">
        <v>24</v>
      </c>
      <c r="J8" s="715" t="s">
        <v>25</v>
      </c>
      <c r="K8" s="715" t="s">
        <v>26</v>
      </c>
      <c r="L8" s="715"/>
    </row>
    <row r="9" spans="2:13" ht="33" customHeight="1">
      <c r="B9" s="718"/>
      <c r="C9" s="716"/>
      <c r="D9" s="716"/>
      <c r="E9" s="715"/>
      <c r="F9" s="358" t="s">
        <v>20</v>
      </c>
      <c r="G9" s="358" t="s">
        <v>19</v>
      </c>
      <c r="H9" s="358" t="s">
        <v>23</v>
      </c>
      <c r="I9" s="715"/>
      <c r="J9" s="715"/>
      <c r="K9" s="715"/>
      <c r="L9" s="715"/>
    </row>
    <row r="10" spans="2:13" ht="33" customHeight="1">
      <c r="B10" s="359" t="s">
        <v>14</v>
      </c>
      <c r="C10" s="360">
        <v>3195920.2732325322</v>
      </c>
      <c r="D10" s="359">
        <v>1508416.3477437836</v>
      </c>
      <c r="E10" s="359">
        <v>268124.65202649886</v>
      </c>
      <c r="F10" s="359">
        <v>406516.91287183377</v>
      </c>
      <c r="G10" s="359">
        <v>327514.40123246447</v>
      </c>
      <c r="H10" s="359">
        <v>358749.31560081674</v>
      </c>
      <c r="I10" s="359">
        <v>1423.0838983913641</v>
      </c>
      <c r="J10" s="359">
        <v>129802.18239887319</v>
      </c>
      <c r="K10" s="359">
        <v>16285.799714893405</v>
      </c>
      <c r="L10" s="359">
        <v>1687503.9254887514</v>
      </c>
      <c r="M10" s="42"/>
    </row>
    <row r="11" spans="2:13" ht="33" customHeight="1">
      <c r="B11" s="360" t="s">
        <v>15</v>
      </c>
      <c r="C11" s="360">
        <v>2370469.2976521193</v>
      </c>
      <c r="D11" s="359">
        <v>1900602.3305378982</v>
      </c>
      <c r="E11" s="359">
        <v>822441.08527206362</v>
      </c>
      <c r="F11" s="359">
        <v>464577.18912616896</v>
      </c>
      <c r="G11" s="359">
        <v>364463.66133288585</v>
      </c>
      <c r="H11" s="359">
        <v>128957.4718260043</v>
      </c>
      <c r="I11" s="359">
        <v>9581.0547335385181</v>
      </c>
      <c r="J11" s="360">
        <v>103914.49938572357</v>
      </c>
      <c r="K11" s="360">
        <v>6667.368861515728</v>
      </c>
      <c r="L11" s="360">
        <v>469866.96711423178</v>
      </c>
      <c r="M11" s="42"/>
    </row>
    <row r="12" spans="2:13" ht="33" customHeight="1">
      <c r="B12" s="361" t="s">
        <v>16</v>
      </c>
      <c r="C12" s="360">
        <v>2271462.0045594284</v>
      </c>
      <c r="D12" s="359">
        <v>1912091.0398099076</v>
      </c>
      <c r="E12" s="359">
        <v>799971.57181684789</v>
      </c>
      <c r="F12" s="359">
        <v>492376.76574802783</v>
      </c>
      <c r="G12" s="359">
        <v>408527.29294633283</v>
      </c>
      <c r="H12" s="359">
        <v>132757.30341731687</v>
      </c>
      <c r="I12" s="359">
        <v>14143.15844601103</v>
      </c>
      <c r="J12" s="359">
        <v>59488.583320593832</v>
      </c>
      <c r="K12" s="359">
        <v>4826.3641147801909</v>
      </c>
      <c r="L12" s="359">
        <v>359370.9647495168</v>
      </c>
      <c r="M12" s="42"/>
    </row>
    <row r="13" spans="2:13" ht="33" customHeight="1">
      <c r="B13" s="360" t="s">
        <v>17</v>
      </c>
      <c r="C13" s="360">
        <v>3290188.9269991256</v>
      </c>
      <c r="D13" s="359">
        <v>2561170.6778049138</v>
      </c>
      <c r="E13" s="359">
        <v>892555.56175131327</v>
      </c>
      <c r="F13" s="359">
        <v>572946.61443906883</v>
      </c>
      <c r="G13" s="359">
        <v>808527.32786751888</v>
      </c>
      <c r="H13" s="359">
        <v>188656.65431587017</v>
      </c>
      <c r="I13" s="359">
        <v>27070.079242970089</v>
      </c>
      <c r="J13" s="360">
        <v>61256.883645047114</v>
      </c>
      <c r="K13" s="360">
        <v>10157.556543138844</v>
      </c>
      <c r="L13" s="360">
        <v>729018.2491942083</v>
      </c>
      <c r="M13" s="42"/>
    </row>
    <row r="14" spans="2:13" ht="33" customHeight="1">
      <c r="B14" s="361" t="s">
        <v>13</v>
      </c>
      <c r="C14" s="360">
        <v>1615466.4980567342</v>
      </c>
      <c r="D14" s="359">
        <v>622795.43450677139</v>
      </c>
      <c r="E14" s="359">
        <v>81709.571422825611</v>
      </c>
      <c r="F14" s="359">
        <v>64740.263240017943</v>
      </c>
      <c r="G14" s="359">
        <v>373117.17369339586</v>
      </c>
      <c r="H14" s="359">
        <v>93073.563104332337</v>
      </c>
      <c r="I14" s="359">
        <v>4512.852280550439</v>
      </c>
      <c r="J14" s="359">
        <v>3590.0511170419836</v>
      </c>
      <c r="K14" s="359">
        <v>2051.9596486116902</v>
      </c>
      <c r="L14" s="359">
        <v>992671.06354996224</v>
      </c>
      <c r="M14" s="42"/>
    </row>
    <row r="15" spans="2:13" ht="33" customHeight="1">
      <c r="B15" s="362" t="s">
        <v>5</v>
      </c>
      <c r="C15" s="362">
        <v>12743507.00049994</v>
      </c>
      <c r="D15" s="362">
        <v>8505075.8304032758</v>
      </c>
      <c r="E15" s="362">
        <v>2864802.4422895489</v>
      </c>
      <c r="F15" s="362">
        <v>2001157.7454251172</v>
      </c>
      <c r="G15" s="362">
        <v>2282149.8570725978</v>
      </c>
      <c r="H15" s="362">
        <v>902194.30826434039</v>
      </c>
      <c r="I15" s="362">
        <v>56730.228601461444</v>
      </c>
      <c r="J15" s="362">
        <v>358052.19986727962</v>
      </c>
      <c r="K15" s="362">
        <v>39989.04888293986</v>
      </c>
      <c r="L15" s="362">
        <v>4238431.1700966703</v>
      </c>
      <c r="M15" s="42"/>
    </row>
    <row r="16" spans="2:13" ht="33" customHeight="1">
      <c r="D16" s="39"/>
      <c r="J16" s="39"/>
    </row>
    <row r="17" spans="2:42" ht="33" customHeight="1">
      <c r="B17" s="357" t="s">
        <v>318</v>
      </c>
      <c r="C17" s="43"/>
      <c r="D17" s="27"/>
      <c r="E17" s="27"/>
      <c r="F17" s="27"/>
      <c r="G17" s="43"/>
      <c r="H17" s="44"/>
      <c r="I17" s="27"/>
      <c r="J17" s="27"/>
      <c r="K17" s="43"/>
      <c r="L17" s="43"/>
      <c r="N17" s="714"/>
      <c r="O17" s="714"/>
      <c r="P17" s="714"/>
      <c r="Q17" s="714"/>
      <c r="R17" s="714"/>
    </row>
    <row r="18" spans="2:42" ht="33" customHeight="1">
      <c r="B18" s="717"/>
      <c r="C18" s="717"/>
      <c r="D18" s="717"/>
      <c r="E18" s="717"/>
      <c r="F18" s="717"/>
      <c r="G18" s="638"/>
      <c r="H18" s="27"/>
      <c r="I18" s="27"/>
      <c r="J18" s="27"/>
      <c r="K18" s="27"/>
      <c r="L18" s="27"/>
    </row>
    <row r="19" spans="2:42" ht="33" customHeight="1">
      <c r="B19" s="588"/>
      <c r="C19" s="588"/>
      <c r="D19" s="188"/>
      <c r="E19" s="639"/>
      <c r="F19" s="640"/>
      <c r="G19" s="641"/>
      <c r="H19" s="46"/>
      <c r="I19" s="46"/>
      <c r="J19" s="46"/>
      <c r="K19" s="47"/>
      <c r="L19" s="47"/>
      <c r="AO19" s="48"/>
      <c r="AP19" s="49"/>
    </row>
    <row r="20" spans="2:42" ht="42.75" customHeight="1">
      <c r="B20" s="186" t="s">
        <v>11</v>
      </c>
      <c r="C20" s="187" t="str">
        <f>D6</f>
        <v>Población Económicamente Activa (PEA)</v>
      </c>
      <c r="D20" s="187" t="str">
        <f>L6</f>
        <v>Población Económicamente Inactiva (PEI)</v>
      </c>
      <c r="E20" s="639"/>
      <c r="F20" s="640"/>
      <c r="G20" s="642"/>
      <c r="H20" s="40"/>
      <c r="I20" s="40"/>
      <c r="J20" s="40"/>
      <c r="AO20" s="48"/>
      <c r="AP20" s="49"/>
    </row>
    <row r="21" spans="2:42" ht="33" customHeight="1">
      <c r="B21" s="189" t="s">
        <v>14</v>
      </c>
      <c r="C21" s="589">
        <f>D10/$D$15</f>
        <v>0.17735483819575312</v>
      </c>
      <c r="D21" s="589">
        <f>L10/$L$15</f>
        <v>0.39814352475382131</v>
      </c>
      <c r="E21" s="639"/>
      <c r="F21" s="640"/>
      <c r="G21" s="643"/>
      <c r="H21" s="51"/>
      <c r="I21" s="51"/>
      <c r="J21" s="40"/>
      <c r="AO21" s="48"/>
      <c r="AP21" s="49"/>
    </row>
    <row r="22" spans="2:42" ht="33" customHeight="1">
      <c r="B22" s="190" t="s">
        <v>15</v>
      </c>
      <c r="C22" s="589">
        <f>D11/$D$15</f>
        <v>0.22346682950712499</v>
      </c>
      <c r="D22" s="589">
        <f>L11/$L$15</f>
        <v>0.11085869942380473</v>
      </c>
      <c r="E22" s="639"/>
      <c r="F22" s="640"/>
      <c r="G22" s="644"/>
      <c r="H22" s="52"/>
      <c r="I22" s="52"/>
      <c r="J22" s="40"/>
    </row>
    <row r="23" spans="2:42" ht="33" customHeight="1">
      <c r="B23" s="191" t="s">
        <v>16</v>
      </c>
      <c r="C23" s="589">
        <f>D12/$D$15</f>
        <v>0.22481763571992092</v>
      </c>
      <c r="D23" s="589">
        <f>L12/$L$15</f>
        <v>8.478867541485173E-2</v>
      </c>
      <c r="E23" s="639"/>
      <c r="F23" s="645"/>
      <c r="G23" s="646"/>
      <c r="H23" s="52"/>
      <c r="I23" s="52"/>
      <c r="J23" s="40"/>
    </row>
    <row r="24" spans="2:42" ht="33" customHeight="1">
      <c r="B24" s="190" t="s">
        <v>17</v>
      </c>
      <c r="C24" s="589">
        <f>D13/$D$15</f>
        <v>0.30113437303515184</v>
      </c>
      <c r="D24" s="589">
        <f>L13/$L$15</f>
        <v>0.17200190823851005</v>
      </c>
      <c r="E24" s="647"/>
      <c r="F24" s="645"/>
      <c r="G24" s="648"/>
      <c r="H24" s="52"/>
      <c r="I24" s="52"/>
      <c r="J24" s="40"/>
    </row>
    <row r="25" spans="2:42" ht="33" customHeight="1">
      <c r="B25" s="191" t="s">
        <v>13</v>
      </c>
      <c r="C25" s="589">
        <f>D14/$D$15</f>
        <v>7.3226323542048999E-2</v>
      </c>
      <c r="D25" s="589">
        <f>L14/$L$15</f>
        <v>0.23420719216901223</v>
      </c>
      <c r="E25" s="649"/>
      <c r="F25" s="650"/>
      <c r="G25" s="646"/>
      <c r="H25" s="52"/>
      <c r="I25" s="52"/>
      <c r="J25" s="40"/>
    </row>
    <row r="26" spans="2:42" ht="33" customHeight="1">
      <c r="B26" s="193" t="s">
        <v>5</v>
      </c>
      <c r="C26" s="590">
        <f>SUM(C21:C25)</f>
        <v>0.99999999999999978</v>
      </c>
      <c r="D26" s="590">
        <f>SUM(D21:D25)</f>
        <v>1</v>
      </c>
      <c r="E26" s="651"/>
      <c r="F26" s="652"/>
      <c r="G26" s="648"/>
      <c r="H26" s="52"/>
      <c r="I26" s="52"/>
      <c r="J26" s="40"/>
    </row>
    <row r="27" spans="2:42" ht="33" customHeight="1">
      <c r="B27" s="192"/>
      <c r="C27" s="192"/>
      <c r="D27" s="192"/>
      <c r="E27" s="651"/>
      <c r="F27" s="652"/>
      <c r="G27" s="640"/>
      <c r="H27" s="52"/>
      <c r="I27" s="52"/>
      <c r="J27" s="40"/>
    </row>
    <row r="28" spans="2:42" ht="33" customHeight="1">
      <c r="B28" s="647"/>
      <c r="C28" s="647"/>
      <c r="D28" s="647"/>
      <c r="E28" s="651"/>
      <c r="F28" s="652"/>
      <c r="G28" s="642"/>
      <c r="H28" s="40"/>
      <c r="I28" s="40"/>
      <c r="J28" s="40"/>
    </row>
    <row r="29" spans="2:42" ht="33" customHeight="1">
      <c r="B29" s="647"/>
      <c r="C29" s="647"/>
      <c r="D29" s="647"/>
      <c r="E29" s="651"/>
      <c r="F29" s="652"/>
      <c r="G29" s="642"/>
      <c r="H29" s="40"/>
      <c r="I29" s="40"/>
      <c r="J29" s="40"/>
    </row>
    <row r="30" spans="2:42" ht="33" customHeight="1">
      <c r="D30" s="55"/>
      <c r="E30" s="53"/>
      <c r="F30" s="54"/>
      <c r="G30" s="50"/>
      <c r="H30" s="40"/>
      <c r="I30" s="40"/>
      <c r="J30" s="40"/>
    </row>
    <row r="31" spans="2:42" ht="33" customHeight="1">
      <c r="B31" s="185"/>
      <c r="F31" s="45"/>
      <c r="G31" s="56"/>
      <c r="H31" s="40"/>
      <c r="I31" s="40"/>
      <c r="J31" s="40"/>
    </row>
    <row r="32" spans="2:42">
      <c r="B32" s="580" t="s">
        <v>375</v>
      </c>
      <c r="C32" s="238"/>
      <c r="D32" s="238"/>
      <c r="E32" s="185"/>
      <c r="F32" s="185"/>
    </row>
    <row r="33" spans="2:6">
      <c r="B33" s="563" t="s">
        <v>383</v>
      </c>
      <c r="C33" s="238"/>
      <c r="D33" s="238"/>
      <c r="E33" s="185"/>
      <c r="F33" s="185"/>
    </row>
    <row r="34" spans="2:6">
      <c r="B34" s="564" t="s">
        <v>369</v>
      </c>
      <c r="C34" s="239"/>
      <c r="D34" s="239"/>
      <c r="E34" s="185"/>
      <c r="F34" s="185"/>
    </row>
    <row r="35" spans="2:6">
      <c r="B35" s="185"/>
      <c r="C35" s="185"/>
      <c r="D35" s="185"/>
      <c r="E35" s="185"/>
      <c r="F35" s="185"/>
    </row>
    <row r="36" spans="2:6">
      <c r="B36" s="185"/>
      <c r="C36" s="185"/>
      <c r="D36" s="185"/>
      <c r="E36" s="185"/>
      <c r="F36" s="185"/>
    </row>
    <row r="37" spans="2:6">
      <c r="B37" s="185"/>
      <c r="C37" s="185"/>
      <c r="D37" s="185"/>
      <c r="E37" s="185"/>
      <c r="F37" s="185"/>
    </row>
    <row r="38" spans="2:6">
      <c r="B38" s="185"/>
      <c r="C38" s="185"/>
      <c r="D38" s="185"/>
      <c r="E38" s="185"/>
      <c r="F38" s="185"/>
    </row>
    <row r="39" spans="2:6">
      <c r="B39" s="185"/>
      <c r="C39" s="185"/>
      <c r="D39" s="185"/>
      <c r="E39" s="185"/>
      <c r="F39" s="185"/>
    </row>
    <row r="40" spans="2:6" ht="9.75" customHeight="1">
      <c r="B40" s="185"/>
      <c r="C40" s="185"/>
      <c r="D40" s="185"/>
      <c r="E40" s="185"/>
      <c r="F40" s="185"/>
    </row>
    <row r="41" spans="2:6">
      <c r="B41" s="185"/>
      <c r="C41" s="185"/>
      <c r="D41" s="185"/>
      <c r="E41" s="185"/>
      <c r="F41" s="185"/>
    </row>
    <row r="42" spans="2:6">
      <c r="B42" s="185"/>
      <c r="C42" s="185"/>
      <c r="D42" s="185"/>
      <c r="E42" s="185"/>
      <c r="F42" s="185"/>
    </row>
    <row r="43" spans="2:6">
      <c r="B43" s="185"/>
      <c r="C43" s="185"/>
      <c r="D43" s="185"/>
      <c r="E43" s="185"/>
      <c r="F43" s="185"/>
    </row>
    <row r="44" spans="2:6">
      <c r="B44" s="185"/>
      <c r="C44" s="185"/>
      <c r="D44" s="185"/>
      <c r="E44" s="185"/>
      <c r="F44" s="185"/>
    </row>
    <row r="45" spans="2:6">
      <c r="B45" s="185"/>
      <c r="C45" s="185"/>
      <c r="D45" s="185"/>
      <c r="E45" s="185"/>
      <c r="F45" s="185"/>
    </row>
    <row r="46" spans="2:6">
      <c r="B46" s="185"/>
      <c r="C46" s="185"/>
      <c r="D46" s="185"/>
      <c r="E46" s="185"/>
      <c r="F46" s="185"/>
    </row>
  </sheetData>
  <mergeCells count="16">
    <mergeCell ref="B4:L4"/>
    <mergeCell ref="B18:F18"/>
    <mergeCell ref="D6:D9"/>
    <mergeCell ref="B6:B9"/>
    <mergeCell ref="B3:L3"/>
    <mergeCell ref="C6:C9"/>
    <mergeCell ref="F8:H8"/>
    <mergeCell ref="E8:E9"/>
    <mergeCell ref="N17:R17"/>
    <mergeCell ref="L6:L9"/>
    <mergeCell ref="I8:I9"/>
    <mergeCell ref="J8:J9"/>
    <mergeCell ref="K8:K9"/>
    <mergeCell ref="E6:K6"/>
    <mergeCell ref="E7:I7"/>
    <mergeCell ref="J7:K7"/>
  </mergeCells>
  <hyperlinks>
    <hyperlink ref="B2" location="Indice!A1" display="Índice"/>
    <hyperlink ref="L2" location="'2.4 Evol pobreza'!A1" display="Siguiente"/>
    <hyperlink ref="K2" location="'2.2 Inflación anual'!A1" display="Anterior"/>
  </hyperlinks>
  <printOptions horizontalCentered="1" verticalCentered="1"/>
  <pageMargins left="0" right="0" top="0" bottom="0" header="0" footer="0"/>
  <pageSetup paperSize="9" scale="4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R48"/>
  <sheetViews>
    <sheetView showGridLines="0" showZeros="0" zoomScale="70" zoomScaleNormal="70" zoomScaleSheetLayoutView="70" workbookViewId="0">
      <selection activeCell="Q2" sqref="Q2"/>
    </sheetView>
  </sheetViews>
  <sheetFormatPr baseColWidth="10" defaultRowHeight="17.25"/>
  <cols>
    <col min="1" max="1" width="5" style="22" customWidth="1"/>
    <col min="2" max="2" width="28.5703125" style="19" customWidth="1"/>
    <col min="3" max="6" width="11.28515625" style="19" customWidth="1"/>
    <col min="7" max="7" width="11.28515625" style="20" customWidth="1"/>
    <col min="8" max="10" width="11.28515625" style="19" customWidth="1"/>
    <col min="11" max="17" width="11.28515625" style="22" customWidth="1"/>
    <col min="18" max="16384" width="11.42578125" style="22"/>
  </cols>
  <sheetData>
    <row r="1" spans="2:17" ht="78" customHeight="1">
      <c r="J1" s="22"/>
      <c r="K1" s="19"/>
    </row>
    <row r="2" spans="2:17" ht="33" customHeight="1">
      <c r="B2" s="655" t="s">
        <v>122</v>
      </c>
      <c r="J2" s="22"/>
      <c r="K2" s="5"/>
      <c r="P2" s="654" t="s">
        <v>366</v>
      </c>
      <c r="Q2" s="654" t="s">
        <v>367</v>
      </c>
    </row>
    <row r="3" spans="2:17" ht="33" customHeight="1">
      <c r="B3" s="713" t="s">
        <v>263</v>
      </c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713"/>
      <c r="Q3" s="713"/>
    </row>
    <row r="4" spans="2:17" ht="33" customHeight="1">
      <c r="B4" s="720" t="s">
        <v>319</v>
      </c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</row>
    <row r="5" spans="2:17" ht="33" customHeight="1"/>
    <row r="6" spans="2:17" ht="33" customHeight="1">
      <c r="B6" s="372" t="s">
        <v>50</v>
      </c>
      <c r="C6" s="570">
        <v>2007</v>
      </c>
      <c r="D6" s="372">
        <v>2008</v>
      </c>
      <c r="E6" s="372">
        <v>2009</v>
      </c>
      <c r="F6" s="372">
        <v>2010</v>
      </c>
      <c r="G6" s="372">
        <v>2011</v>
      </c>
      <c r="H6" s="372">
        <v>2012</v>
      </c>
      <c r="I6" s="372">
        <v>2013</v>
      </c>
      <c r="J6" s="372">
        <v>2014</v>
      </c>
      <c r="K6" s="372">
        <v>2015</v>
      </c>
      <c r="L6" s="372">
        <v>2016</v>
      </c>
      <c r="M6" s="372">
        <v>2017</v>
      </c>
      <c r="N6" s="372">
        <v>2018</v>
      </c>
      <c r="O6" s="372">
        <v>2019</v>
      </c>
      <c r="P6" s="372">
        <v>2020</v>
      </c>
      <c r="Q6" s="372">
        <v>2021</v>
      </c>
    </row>
    <row r="7" spans="2:17" s="27" customFormat="1" ht="33" customHeight="1">
      <c r="B7" s="368" t="s">
        <v>6</v>
      </c>
      <c r="C7" s="369">
        <v>1.105</v>
      </c>
      <c r="D7" s="369">
        <v>1.206</v>
      </c>
      <c r="E7" s="369">
        <v>1.2546666666666666</v>
      </c>
      <c r="F7" s="369">
        <v>1.2969999999999999</v>
      </c>
      <c r="G7" s="369">
        <v>1.3686666666666667</v>
      </c>
      <c r="H7" s="369">
        <v>1.4340000000000002</v>
      </c>
      <c r="I7" s="369">
        <v>1.4669999999999999</v>
      </c>
      <c r="J7" s="369">
        <v>1.5223333333333333</v>
      </c>
      <c r="K7" s="369">
        <v>1.5740000000000001</v>
      </c>
      <c r="L7" s="369">
        <v>1.5906666666666667</v>
      </c>
      <c r="M7" s="369">
        <v>1.5873333333333333</v>
      </c>
      <c r="N7" s="369">
        <v>1.5926666666666667</v>
      </c>
      <c r="O7" s="369">
        <v>1.5933333333333333</v>
      </c>
      <c r="P7" s="369">
        <v>1.579</v>
      </c>
      <c r="Q7" s="369">
        <v>1.6080000000000001</v>
      </c>
    </row>
    <row r="8" spans="2:17" s="27" customFormat="1" ht="33" customHeight="1">
      <c r="B8" s="370" t="s">
        <v>7</v>
      </c>
      <c r="C8" s="371">
        <v>16.574999999999999</v>
      </c>
      <c r="D8" s="371">
        <v>18.09</v>
      </c>
      <c r="E8" s="371">
        <v>18.82</v>
      </c>
      <c r="F8" s="371">
        <v>19.454999999999998</v>
      </c>
      <c r="G8" s="371">
        <v>20.53</v>
      </c>
      <c r="H8" s="371">
        <v>21.51</v>
      </c>
      <c r="I8" s="371">
        <v>22.004999999999999</v>
      </c>
      <c r="J8" s="371">
        <v>22.835000000000001</v>
      </c>
      <c r="K8" s="371">
        <v>23.61</v>
      </c>
      <c r="L8" s="371">
        <v>23.86</v>
      </c>
      <c r="M8" s="371">
        <v>23.81</v>
      </c>
      <c r="N8" s="371">
        <v>23.89</v>
      </c>
      <c r="O8" s="371">
        <v>23.9</v>
      </c>
      <c r="P8" s="371">
        <v>23.684999999999999</v>
      </c>
      <c r="Q8" s="371">
        <v>24.12</v>
      </c>
    </row>
    <row r="9" spans="2:17" s="27" customFormat="1" ht="33" customHeight="1">
      <c r="B9" s="368" t="s">
        <v>8</v>
      </c>
      <c r="C9" s="369">
        <v>33.15</v>
      </c>
      <c r="D9" s="369">
        <v>36.18</v>
      </c>
      <c r="E9" s="369">
        <v>37.64</v>
      </c>
      <c r="F9" s="369">
        <v>38.909999999999997</v>
      </c>
      <c r="G9" s="369">
        <v>41.06</v>
      </c>
      <c r="H9" s="369">
        <v>43.02</v>
      </c>
      <c r="I9" s="369">
        <v>44.01</v>
      </c>
      <c r="J9" s="369">
        <v>45.67</v>
      </c>
      <c r="K9" s="369">
        <v>47.22</v>
      </c>
      <c r="L9" s="369">
        <v>47.72</v>
      </c>
      <c r="M9" s="369">
        <v>47.62</v>
      </c>
      <c r="N9" s="369">
        <v>47.78</v>
      </c>
      <c r="O9" s="369">
        <v>47.8</v>
      </c>
      <c r="P9" s="369">
        <v>47.37</v>
      </c>
      <c r="Q9" s="369">
        <v>48.24</v>
      </c>
    </row>
    <row r="10" spans="2:17" ht="33" customHeight="1">
      <c r="B10" s="57"/>
      <c r="C10" s="57"/>
      <c r="D10" s="57"/>
      <c r="E10" s="57"/>
      <c r="F10" s="57"/>
      <c r="G10" s="57"/>
      <c r="H10" s="57"/>
      <c r="I10" s="57"/>
      <c r="J10" s="57"/>
    </row>
    <row r="11" spans="2:17" ht="33" customHeight="1">
      <c r="B11" s="372" t="s">
        <v>51</v>
      </c>
      <c r="C11" s="372">
        <v>2007</v>
      </c>
      <c r="D11" s="372">
        <v>2008</v>
      </c>
      <c r="E11" s="372">
        <v>2009</v>
      </c>
      <c r="F11" s="372">
        <v>2010</v>
      </c>
      <c r="G11" s="372">
        <v>2011</v>
      </c>
      <c r="H11" s="372">
        <v>2012</v>
      </c>
      <c r="I11" s="372">
        <v>2013</v>
      </c>
      <c r="J11" s="372">
        <v>2014</v>
      </c>
      <c r="K11" s="372">
        <v>2015</v>
      </c>
      <c r="L11" s="372">
        <v>2016</v>
      </c>
      <c r="M11" s="372">
        <v>2017</v>
      </c>
      <c r="N11" s="372">
        <v>2018</v>
      </c>
      <c r="O11" s="372">
        <v>2019</v>
      </c>
      <c r="P11" s="372">
        <v>2020</v>
      </c>
      <c r="Q11" s="372">
        <v>2021</v>
      </c>
    </row>
    <row r="12" spans="2:17" s="27" customFormat="1" ht="33" customHeight="1">
      <c r="B12" s="368" t="s">
        <v>6</v>
      </c>
      <c r="C12" s="369">
        <v>1.9609999999999999</v>
      </c>
      <c r="D12" s="369">
        <v>2.14</v>
      </c>
      <c r="E12" s="369">
        <v>2.226</v>
      </c>
      <c r="F12" s="369">
        <v>2.3016666666666667</v>
      </c>
      <c r="G12" s="369">
        <v>2.4290000000000003</v>
      </c>
      <c r="H12" s="369">
        <v>2.5446666666666666</v>
      </c>
      <c r="I12" s="369">
        <v>2.6033333333333331</v>
      </c>
      <c r="J12" s="369">
        <v>2.7013333333333334</v>
      </c>
      <c r="K12" s="369">
        <v>2.7930000000000001</v>
      </c>
      <c r="L12" s="369">
        <v>2.8226666666666671</v>
      </c>
      <c r="M12" s="369">
        <v>2.8163333333333331</v>
      </c>
      <c r="N12" s="369">
        <v>2.8263333333333334</v>
      </c>
      <c r="O12" s="369">
        <v>2.8273333333333333</v>
      </c>
      <c r="P12" s="369">
        <v>2.8016666666666667</v>
      </c>
      <c r="Q12" s="369">
        <v>2.8533333333333331</v>
      </c>
    </row>
    <row r="13" spans="2:17" s="27" customFormat="1" ht="33" customHeight="1">
      <c r="B13" s="370" t="s">
        <v>7</v>
      </c>
      <c r="C13" s="371">
        <v>29.414999999999999</v>
      </c>
      <c r="D13" s="371">
        <v>32.1</v>
      </c>
      <c r="E13" s="371">
        <v>33.39</v>
      </c>
      <c r="F13" s="371">
        <v>34.524999999999999</v>
      </c>
      <c r="G13" s="371">
        <v>36.435000000000002</v>
      </c>
      <c r="H13" s="371">
        <v>38.17</v>
      </c>
      <c r="I13" s="371">
        <v>39.049999999999997</v>
      </c>
      <c r="J13" s="371">
        <v>40.520000000000003</v>
      </c>
      <c r="K13" s="371">
        <v>41.895000000000003</v>
      </c>
      <c r="L13" s="371">
        <v>42.34</v>
      </c>
      <c r="M13" s="371">
        <v>42.244999999999997</v>
      </c>
      <c r="N13" s="371">
        <v>42.395000000000003</v>
      </c>
      <c r="O13" s="371">
        <v>42.41</v>
      </c>
      <c r="P13" s="371">
        <v>42.024999999999999</v>
      </c>
      <c r="Q13" s="371">
        <v>42.8</v>
      </c>
    </row>
    <row r="14" spans="2:17" s="27" customFormat="1" ht="33" customHeight="1">
      <c r="B14" s="368" t="s">
        <v>8</v>
      </c>
      <c r="C14" s="369">
        <v>58.83</v>
      </c>
      <c r="D14" s="369">
        <v>64.2</v>
      </c>
      <c r="E14" s="369">
        <v>66.78</v>
      </c>
      <c r="F14" s="369">
        <v>69.05</v>
      </c>
      <c r="G14" s="369">
        <v>72.87</v>
      </c>
      <c r="H14" s="369">
        <v>76.34</v>
      </c>
      <c r="I14" s="369">
        <v>78.099999999999994</v>
      </c>
      <c r="J14" s="369">
        <v>81.040000000000006</v>
      </c>
      <c r="K14" s="369">
        <v>83.79</v>
      </c>
      <c r="L14" s="369">
        <v>84.68</v>
      </c>
      <c r="M14" s="369">
        <v>84.49</v>
      </c>
      <c r="N14" s="369">
        <v>84.79</v>
      </c>
      <c r="O14" s="369">
        <v>84.82</v>
      </c>
      <c r="P14" s="369">
        <v>84.05</v>
      </c>
      <c r="Q14" s="369">
        <v>85.6</v>
      </c>
    </row>
    <row r="15" spans="2:17" ht="33" customHeight="1">
      <c r="B15" s="58"/>
      <c r="C15" s="59"/>
      <c r="D15" s="59"/>
      <c r="E15" s="59"/>
      <c r="F15" s="59"/>
      <c r="G15" s="59"/>
      <c r="H15" s="59"/>
      <c r="I15" s="59"/>
      <c r="J15" s="60"/>
    </row>
    <row r="16" spans="2:17" ht="33" customHeight="1">
      <c r="B16" s="357" t="s">
        <v>379</v>
      </c>
      <c r="C16" s="57"/>
      <c r="D16" s="57"/>
      <c r="E16" s="57"/>
      <c r="F16" s="57"/>
      <c r="G16" s="57"/>
      <c r="H16" s="57"/>
      <c r="I16" s="57"/>
      <c r="J16" s="57"/>
    </row>
    <row r="17" spans="2:18" ht="33" customHeight="1">
      <c r="B17" s="660"/>
      <c r="C17" s="660"/>
      <c r="D17" s="660"/>
      <c r="E17" s="660"/>
      <c r="F17" s="660"/>
      <c r="G17" s="661"/>
      <c r="H17" s="660"/>
      <c r="I17" s="660"/>
      <c r="J17" s="662"/>
      <c r="K17" s="663"/>
      <c r="L17" s="663"/>
      <c r="M17" s="663"/>
      <c r="N17" s="663"/>
      <c r="O17" s="663"/>
      <c r="P17" s="663"/>
      <c r="Q17" s="663"/>
      <c r="R17" s="663"/>
    </row>
    <row r="18" spans="2:18" ht="33" customHeight="1">
      <c r="B18" s="194"/>
      <c r="C18" s="194"/>
      <c r="D18" s="194"/>
      <c r="E18" s="194"/>
      <c r="F18" s="194"/>
      <c r="G18" s="195"/>
      <c r="H18" s="194"/>
      <c r="I18" s="194"/>
      <c r="J18" s="194"/>
      <c r="K18" s="196"/>
      <c r="L18" s="196"/>
      <c r="M18" s="196"/>
      <c r="N18" s="196"/>
      <c r="O18" s="196"/>
      <c r="P18" s="196"/>
      <c r="Q18" s="196"/>
      <c r="R18" s="663"/>
    </row>
    <row r="19" spans="2:18" s="139" customFormat="1" ht="33" customHeight="1">
      <c r="B19" s="197" t="str">
        <f>B6</f>
        <v>Línea de extrema pobreza o indigencia</v>
      </c>
      <c r="C19" s="198">
        <f>C6</f>
        <v>2007</v>
      </c>
      <c r="D19" s="198">
        <f t="shared" ref="D19:Q19" si="0">D6</f>
        <v>2008</v>
      </c>
      <c r="E19" s="198">
        <f t="shared" si="0"/>
        <v>2009</v>
      </c>
      <c r="F19" s="198">
        <f t="shared" si="0"/>
        <v>2010</v>
      </c>
      <c r="G19" s="198">
        <f t="shared" si="0"/>
        <v>2011</v>
      </c>
      <c r="H19" s="198">
        <f t="shared" si="0"/>
        <v>2012</v>
      </c>
      <c r="I19" s="198">
        <f t="shared" si="0"/>
        <v>2013</v>
      </c>
      <c r="J19" s="198">
        <f t="shared" si="0"/>
        <v>2014</v>
      </c>
      <c r="K19" s="198">
        <f t="shared" si="0"/>
        <v>2015</v>
      </c>
      <c r="L19" s="198">
        <f t="shared" si="0"/>
        <v>2016</v>
      </c>
      <c r="M19" s="198">
        <f t="shared" si="0"/>
        <v>2017</v>
      </c>
      <c r="N19" s="198">
        <f t="shared" si="0"/>
        <v>2018</v>
      </c>
      <c r="O19" s="198">
        <f t="shared" si="0"/>
        <v>2019</v>
      </c>
      <c r="P19" s="198">
        <f t="shared" si="0"/>
        <v>2020</v>
      </c>
      <c r="Q19" s="198">
        <f t="shared" si="0"/>
        <v>2021</v>
      </c>
      <c r="R19" s="664"/>
    </row>
    <row r="20" spans="2:18" s="139" customFormat="1" ht="33" customHeight="1">
      <c r="B20" s="199" t="str">
        <f>B9</f>
        <v>Mensual</v>
      </c>
      <c r="C20" s="200">
        <f>C9</f>
        <v>33.15</v>
      </c>
      <c r="D20" s="200">
        <f t="shared" ref="D20:N20" si="1">D9</f>
        <v>36.18</v>
      </c>
      <c r="E20" s="200">
        <f t="shared" si="1"/>
        <v>37.64</v>
      </c>
      <c r="F20" s="200">
        <f t="shared" si="1"/>
        <v>38.909999999999997</v>
      </c>
      <c r="G20" s="200">
        <f t="shared" si="1"/>
        <v>41.06</v>
      </c>
      <c r="H20" s="200">
        <f t="shared" si="1"/>
        <v>43.02</v>
      </c>
      <c r="I20" s="200">
        <f t="shared" si="1"/>
        <v>44.01</v>
      </c>
      <c r="J20" s="200">
        <f t="shared" si="1"/>
        <v>45.67</v>
      </c>
      <c r="K20" s="200">
        <f t="shared" si="1"/>
        <v>47.22</v>
      </c>
      <c r="L20" s="200">
        <f t="shared" si="1"/>
        <v>47.72</v>
      </c>
      <c r="M20" s="200">
        <f t="shared" si="1"/>
        <v>47.62</v>
      </c>
      <c r="N20" s="200">
        <f t="shared" si="1"/>
        <v>47.78</v>
      </c>
      <c r="O20" s="200">
        <f>O9</f>
        <v>47.8</v>
      </c>
      <c r="P20" s="200">
        <f>P9</f>
        <v>47.37</v>
      </c>
      <c r="Q20" s="200">
        <f>Q9</f>
        <v>48.24</v>
      </c>
      <c r="R20" s="664"/>
    </row>
    <row r="21" spans="2:18" ht="33" customHeight="1">
      <c r="B21" s="201"/>
      <c r="C21" s="201"/>
      <c r="D21" s="201"/>
      <c r="E21" s="201"/>
      <c r="F21" s="201"/>
      <c r="G21" s="202"/>
      <c r="H21" s="201"/>
      <c r="I21" s="201"/>
      <c r="J21" s="201"/>
      <c r="K21" s="196"/>
      <c r="L21" s="196"/>
      <c r="M21" s="196"/>
      <c r="N21" s="196"/>
      <c r="O21" s="196"/>
      <c r="P21" s="196"/>
      <c r="Q21" s="196"/>
      <c r="R21" s="663"/>
    </row>
    <row r="22" spans="2:18" ht="33" customHeight="1">
      <c r="B22" s="660"/>
      <c r="C22" s="660"/>
      <c r="D22" s="660"/>
      <c r="E22" s="660"/>
      <c r="F22" s="660"/>
      <c r="G22" s="661"/>
      <c r="H22" s="660"/>
      <c r="I22" s="660"/>
      <c r="J22" s="660"/>
      <c r="K22" s="663"/>
      <c r="L22" s="663"/>
      <c r="M22" s="663"/>
      <c r="N22" s="663"/>
      <c r="O22" s="663"/>
      <c r="P22" s="663"/>
      <c r="Q22" s="663"/>
      <c r="R22" s="663"/>
    </row>
    <row r="23" spans="2:18" ht="33" customHeight="1">
      <c r="B23" s="660"/>
      <c r="C23" s="660"/>
      <c r="D23" s="660"/>
      <c r="E23" s="660"/>
      <c r="F23" s="660"/>
      <c r="G23" s="661"/>
      <c r="H23" s="660"/>
      <c r="I23" s="660"/>
      <c r="J23" s="660"/>
      <c r="K23" s="663"/>
      <c r="L23" s="663"/>
      <c r="M23" s="663"/>
      <c r="N23" s="663"/>
      <c r="O23" s="663"/>
      <c r="P23" s="663"/>
      <c r="Q23" s="663"/>
      <c r="R23" s="663"/>
    </row>
    <row r="24" spans="2:18" ht="33" customHeight="1">
      <c r="B24" s="660"/>
      <c r="C24" s="660"/>
      <c r="D24" s="660"/>
      <c r="E24" s="660"/>
      <c r="F24" s="660"/>
      <c r="G24" s="661"/>
      <c r="H24" s="660"/>
      <c r="I24" s="660"/>
      <c r="J24" s="660"/>
      <c r="K24" s="663"/>
      <c r="L24" s="663"/>
      <c r="M24" s="663"/>
      <c r="N24" s="663"/>
      <c r="O24" s="663"/>
      <c r="P24" s="663"/>
      <c r="Q24" s="663"/>
      <c r="R24" s="663"/>
    </row>
    <row r="25" spans="2:18" ht="33" customHeight="1"/>
    <row r="26" spans="2:18" ht="33" customHeight="1"/>
    <row r="27" spans="2:18" ht="33" customHeight="1">
      <c r="B27" s="357" t="s">
        <v>378</v>
      </c>
    </row>
    <row r="28" spans="2:18" s="139" customFormat="1" ht="33" customHeight="1">
      <c r="B28" s="665"/>
      <c r="C28" s="665"/>
      <c r="D28" s="665"/>
      <c r="E28" s="665"/>
      <c r="F28" s="665"/>
      <c r="G28" s="666"/>
      <c r="H28" s="665"/>
      <c r="I28" s="665"/>
      <c r="J28" s="665"/>
      <c r="K28" s="667"/>
      <c r="L28" s="667"/>
      <c r="M28" s="667"/>
      <c r="N28" s="667"/>
      <c r="O28" s="667"/>
      <c r="P28" s="667"/>
      <c r="Q28" s="667"/>
      <c r="R28" s="667"/>
    </row>
    <row r="29" spans="2:18" s="139" customFormat="1" ht="33" customHeight="1">
      <c r="B29" s="197" t="str">
        <f>B11</f>
        <v>Línea de pobreza</v>
      </c>
      <c r="C29" s="197">
        <f t="shared" ref="C29:Q29" si="2">C11</f>
        <v>2007</v>
      </c>
      <c r="D29" s="197">
        <f t="shared" si="2"/>
        <v>2008</v>
      </c>
      <c r="E29" s="197">
        <f t="shared" si="2"/>
        <v>2009</v>
      </c>
      <c r="F29" s="197">
        <f t="shared" si="2"/>
        <v>2010</v>
      </c>
      <c r="G29" s="197">
        <f t="shared" si="2"/>
        <v>2011</v>
      </c>
      <c r="H29" s="197">
        <f t="shared" si="2"/>
        <v>2012</v>
      </c>
      <c r="I29" s="197">
        <f t="shared" si="2"/>
        <v>2013</v>
      </c>
      <c r="J29" s="197">
        <f t="shared" si="2"/>
        <v>2014</v>
      </c>
      <c r="K29" s="197">
        <f t="shared" si="2"/>
        <v>2015</v>
      </c>
      <c r="L29" s="197">
        <f t="shared" si="2"/>
        <v>2016</v>
      </c>
      <c r="M29" s="197">
        <f t="shared" si="2"/>
        <v>2017</v>
      </c>
      <c r="N29" s="197">
        <f t="shared" si="2"/>
        <v>2018</v>
      </c>
      <c r="O29" s="197">
        <f t="shared" si="2"/>
        <v>2019</v>
      </c>
      <c r="P29" s="197">
        <f t="shared" si="2"/>
        <v>2020</v>
      </c>
      <c r="Q29" s="197">
        <f t="shared" si="2"/>
        <v>2021</v>
      </c>
      <c r="R29" s="667"/>
    </row>
    <row r="30" spans="2:18" s="139" customFormat="1" ht="33" customHeight="1">
      <c r="B30" s="199" t="str">
        <f>B14</f>
        <v>Mensual</v>
      </c>
      <c r="C30" s="200">
        <f>+C14</f>
        <v>58.83</v>
      </c>
      <c r="D30" s="200">
        <f t="shared" ref="D30:O30" si="3">+D14</f>
        <v>64.2</v>
      </c>
      <c r="E30" s="200">
        <f t="shared" si="3"/>
        <v>66.78</v>
      </c>
      <c r="F30" s="200">
        <f t="shared" si="3"/>
        <v>69.05</v>
      </c>
      <c r="G30" s="200">
        <f t="shared" si="3"/>
        <v>72.87</v>
      </c>
      <c r="H30" s="200">
        <f t="shared" si="3"/>
        <v>76.34</v>
      </c>
      <c r="I30" s="200">
        <f t="shared" si="3"/>
        <v>78.099999999999994</v>
      </c>
      <c r="J30" s="200">
        <f t="shared" si="3"/>
        <v>81.040000000000006</v>
      </c>
      <c r="K30" s="200">
        <f t="shared" si="3"/>
        <v>83.79</v>
      </c>
      <c r="L30" s="200">
        <f t="shared" si="3"/>
        <v>84.68</v>
      </c>
      <c r="M30" s="200">
        <f t="shared" si="3"/>
        <v>84.49</v>
      </c>
      <c r="N30" s="200">
        <f t="shared" si="3"/>
        <v>84.79</v>
      </c>
      <c r="O30" s="200">
        <f t="shared" si="3"/>
        <v>84.82</v>
      </c>
      <c r="P30" s="200">
        <f>+P14</f>
        <v>84.05</v>
      </c>
      <c r="Q30" s="200">
        <f>+Q14</f>
        <v>85.6</v>
      </c>
      <c r="R30" s="667"/>
    </row>
    <row r="31" spans="2:18" ht="33" customHeight="1">
      <c r="B31" s="194"/>
      <c r="C31" s="194"/>
      <c r="D31" s="194"/>
      <c r="E31" s="194"/>
      <c r="F31" s="194"/>
      <c r="G31" s="195"/>
      <c r="H31" s="194"/>
      <c r="I31" s="194"/>
      <c r="J31" s="194"/>
      <c r="K31" s="196"/>
      <c r="L31" s="196"/>
      <c r="M31" s="196"/>
      <c r="N31" s="196"/>
      <c r="O31" s="196"/>
      <c r="P31" s="196"/>
      <c r="Q31" s="196"/>
      <c r="R31" s="196"/>
    </row>
    <row r="32" spans="2:18" ht="33" customHeight="1"/>
    <row r="33" spans="2:10" ht="33" customHeight="1"/>
    <row r="34" spans="2:10" ht="33" customHeight="1"/>
    <row r="35" spans="2:10" ht="33" customHeight="1"/>
    <row r="36" spans="2:10" ht="33" customHeight="1"/>
    <row r="37" spans="2:10" ht="25.5" customHeight="1">
      <c r="B37" s="204"/>
      <c r="C37" s="204"/>
      <c r="D37" s="204"/>
      <c r="E37" s="204"/>
      <c r="F37" s="204"/>
      <c r="G37" s="240"/>
      <c r="H37" s="204"/>
      <c r="I37" s="204"/>
    </row>
    <row r="38" spans="2:10">
      <c r="B38" s="581" t="s">
        <v>376</v>
      </c>
      <c r="C38" s="582"/>
      <c r="D38" s="582"/>
      <c r="E38" s="582"/>
      <c r="F38" s="582"/>
      <c r="G38" s="582"/>
      <c r="H38" s="583"/>
      <c r="I38" s="583"/>
      <c r="J38" s="62"/>
    </row>
    <row r="39" spans="2:10">
      <c r="B39" s="586" t="s">
        <v>380</v>
      </c>
      <c r="C39" s="584"/>
      <c r="D39" s="584"/>
      <c r="E39" s="584"/>
      <c r="F39" s="584"/>
      <c r="G39" s="585"/>
      <c r="H39" s="584"/>
      <c r="I39" s="584"/>
    </row>
    <row r="40" spans="2:10">
      <c r="B40" s="719" t="s">
        <v>381</v>
      </c>
      <c r="C40" s="719"/>
      <c r="D40" s="719"/>
      <c r="E40" s="719"/>
      <c r="F40" s="719"/>
      <c r="G40" s="719"/>
      <c r="H40" s="719"/>
      <c r="I40" s="719"/>
    </row>
    <row r="41" spans="2:10">
      <c r="B41" s="719" t="s">
        <v>377</v>
      </c>
      <c r="C41" s="719"/>
      <c r="D41" s="719"/>
      <c r="E41" s="719"/>
      <c r="F41" s="719"/>
      <c r="G41" s="719"/>
      <c r="H41" s="719"/>
      <c r="I41" s="719"/>
    </row>
    <row r="42" spans="2:10">
      <c r="B42" s="204"/>
      <c r="C42" s="204"/>
      <c r="D42" s="204"/>
      <c r="E42" s="204"/>
      <c r="F42" s="204"/>
      <c r="G42" s="240"/>
      <c r="H42" s="204"/>
      <c r="I42" s="204"/>
    </row>
    <row r="48" spans="2:10">
      <c r="B48" s="22"/>
    </row>
  </sheetData>
  <mergeCells count="4">
    <mergeCell ref="B40:I40"/>
    <mergeCell ref="B41:I41"/>
    <mergeCell ref="B4:Q4"/>
    <mergeCell ref="B3:Q3"/>
  </mergeCells>
  <hyperlinks>
    <hyperlink ref="B2" location="Indice!A1" display="Índice"/>
    <hyperlink ref="Q2" location="'2.5 Serv básicos'!A1" display="Siguiente"/>
    <hyperlink ref="P2" location="'2.3 Condicion de actividad'!A1" display="Anterior"/>
  </hyperlinks>
  <printOptions horizontalCentered="1" verticalCentered="1"/>
  <pageMargins left="0" right="0" top="0" bottom="0" header="0" footer="0"/>
  <pageSetup paperSize="9" scale="7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3"/>
  <sheetViews>
    <sheetView showGridLines="0" showZeros="0" zoomScale="70" zoomScaleNormal="70" workbookViewId="0">
      <selection activeCell="E2" sqref="E2"/>
    </sheetView>
  </sheetViews>
  <sheetFormatPr baseColWidth="10" defaultRowHeight="17.25"/>
  <cols>
    <col min="1" max="1" width="6.28515625" style="22" customWidth="1"/>
    <col min="2" max="2" width="70.7109375" style="19" customWidth="1"/>
    <col min="3" max="3" width="23" style="22" customWidth="1"/>
    <col min="4" max="4" width="23" style="19" customWidth="1"/>
    <col min="5" max="7" width="11.42578125" style="22" customWidth="1"/>
    <col min="8" max="16384" width="11.42578125" style="22"/>
  </cols>
  <sheetData>
    <row r="1" spans="1:12" ht="78" customHeight="1">
      <c r="A1" s="18"/>
    </row>
    <row r="2" spans="1:12" ht="33" customHeight="1">
      <c r="B2" s="655" t="s">
        <v>122</v>
      </c>
      <c r="D2" s="653" t="s">
        <v>366</v>
      </c>
      <c r="E2" s="654" t="s">
        <v>367</v>
      </c>
    </row>
    <row r="3" spans="1:12" ht="33" customHeight="1">
      <c r="A3" s="373"/>
      <c r="B3" s="713" t="s">
        <v>264</v>
      </c>
      <c r="C3" s="713"/>
      <c r="D3" s="713"/>
    </row>
    <row r="4" spans="1:12" ht="41.25" customHeight="1">
      <c r="B4" s="732" t="s">
        <v>382</v>
      </c>
      <c r="C4" s="732"/>
      <c r="D4" s="732"/>
      <c r="E4" s="162"/>
      <c r="F4" s="162"/>
    </row>
    <row r="5" spans="1:12" ht="33" customHeight="1">
      <c r="F5" s="64"/>
      <c r="G5" s="64"/>
    </row>
    <row r="6" spans="1:12" ht="33" customHeight="1">
      <c r="B6" s="730" t="s">
        <v>45</v>
      </c>
      <c r="C6" s="728">
        <v>2019</v>
      </c>
      <c r="D6" s="728">
        <v>2021</v>
      </c>
      <c r="E6" s="721"/>
      <c r="F6" s="163"/>
      <c r="G6" s="163"/>
      <c r="H6" s="138"/>
      <c r="I6" s="138"/>
      <c r="J6" s="138"/>
      <c r="K6" s="138"/>
      <c r="L6" s="138"/>
    </row>
    <row r="7" spans="1:12" ht="33" customHeight="1">
      <c r="B7" s="731"/>
      <c r="C7" s="729"/>
      <c r="D7" s="729"/>
      <c r="E7" s="721"/>
      <c r="F7" s="163"/>
      <c r="G7" s="163"/>
      <c r="H7" s="138"/>
      <c r="I7" s="138"/>
      <c r="J7" s="138"/>
      <c r="K7" s="138"/>
      <c r="L7" s="138"/>
    </row>
    <row r="8" spans="1:12" ht="33" customHeight="1">
      <c r="B8" s="591" t="s">
        <v>44</v>
      </c>
      <c r="C8" s="374">
        <v>4677005.4246622538</v>
      </c>
      <c r="D8" s="362">
        <v>4751662.5820206432</v>
      </c>
      <c r="E8" s="164"/>
      <c r="F8" s="164"/>
      <c r="G8" s="163"/>
      <c r="H8" s="138"/>
      <c r="I8" s="138"/>
      <c r="J8" s="138"/>
      <c r="K8" s="138"/>
      <c r="L8" s="138"/>
    </row>
    <row r="9" spans="1:12" ht="33" customHeight="1">
      <c r="B9" s="722" t="s">
        <v>31</v>
      </c>
      <c r="C9" s="723"/>
      <c r="D9" s="724"/>
      <c r="E9" s="164"/>
      <c r="F9" s="164"/>
      <c r="G9" s="163"/>
      <c r="H9" s="138"/>
      <c r="I9" s="138"/>
      <c r="J9" s="138"/>
      <c r="K9" s="138"/>
      <c r="L9" s="138"/>
    </row>
    <row r="10" spans="1:12" ht="33" customHeight="1">
      <c r="B10" s="592" t="s">
        <v>5</v>
      </c>
      <c r="C10" s="374">
        <v>4677005.4246622538</v>
      </c>
      <c r="D10" s="362">
        <v>4751662.5820206432</v>
      </c>
      <c r="E10" s="164"/>
      <c r="F10" s="164"/>
      <c r="G10" s="163"/>
      <c r="H10" s="138"/>
      <c r="I10" s="138"/>
      <c r="J10" s="138"/>
      <c r="K10" s="138"/>
      <c r="L10" s="138"/>
    </row>
    <row r="11" spans="1:12" s="27" customFormat="1" ht="33" customHeight="1">
      <c r="B11" s="593" t="s">
        <v>228</v>
      </c>
      <c r="C11" s="359">
        <v>3051004.1887315917</v>
      </c>
      <c r="D11" s="359">
        <v>3039815.7500041886</v>
      </c>
      <c r="E11" s="145"/>
      <c r="F11" s="598"/>
      <c r="G11" s="165"/>
      <c r="H11" s="45"/>
      <c r="I11" s="45"/>
      <c r="J11" s="45"/>
      <c r="K11" s="45"/>
      <c r="L11" s="45"/>
    </row>
    <row r="12" spans="1:12" s="27" customFormat="1" ht="33" customHeight="1">
      <c r="B12" s="594" t="s">
        <v>229</v>
      </c>
      <c r="C12" s="359">
        <v>1194026.688968776</v>
      </c>
      <c r="D12" s="359">
        <v>1256567.9476447396</v>
      </c>
      <c r="E12" s="145"/>
      <c r="F12" s="598"/>
      <c r="G12" s="165"/>
      <c r="H12" s="45"/>
      <c r="I12" s="45"/>
      <c r="J12" s="45"/>
      <c r="K12" s="45"/>
      <c r="L12" s="45"/>
    </row>
    <row r="13" spans="1:12" s="27" customFormat="1" ht="33" customHeight="1">
      <c r="B13" s="593" t="s">
        <v>230</v>
      </c>
      <c r="C13" s="359">
        <v>239678.48157028752</v>
      </c>
      <c r="D13" s="359">
        <v>167503.52985291826</v>
      </c>
      <c r="E13" s="145"/>
      <c r="F13" s="598"/>
      <c r="G13" s="165"/>
      <c r="H13" s="45"/>
      <c r="I13" s="45"/>
      <c r="J13" s="45"/>
      <c r="K13" s="45"/>
      <c r="L13" s="45"/>
    </row>
    <row r="14" spans="1:12" s="27" customFormat="1" ht="33" customHeight="1">
      <c r="B14" s="594" t="s">
        <v>1</v>
      </c>
      <c r="C14" s="359">
        <v>37892.532308210029</v>
      </c>
      <c r="D14" s="359">
        <v>77522.445461792391</v>
      </c>
      <c r="E14" s="145"/>
      <c r="F14" s="598"/>
      <c r="G14" s="165"/>
      <c r="H14" s="45"/>
      <c r="I14" s="45"/>
      <c r="J14" s="45"/>
      <c r="K14" s="45"/>
      <c r="L14" s="45"/>
    </row>
    <row r="15" spans="1:12" s="27" customFormat="1" ht="33" customHeight="1">
      <c r="B15" s="593" t="s">
        <v>2</v>
      </c>
      <c r="C15" s="359">
        <v>154403.53308338847</v>
      </c>
      <c r="D15" s="359">
        <v>210252.90905700409</v>
      </c>
      <c r="E15" s="145"/>
      <c r="F15" s="598"/>
      <c r="G15" s="165"/>
      <c r="H15" s="45"/>
      <c r="I15" s="45"/>
      <c r="J15" s="45"/>
      <c r="K15" s="45"/>
      <c r="L15" s="45"/>
    </row>
    <row r="16" spans="1:12" ht="33" customHeight="1">
      <c r="B16" s="722" t="s">
        <v>32</v>
      </c>
      <c r="C16" s="723"/>
      <c r="D16" s="724"/>
      <c r="E16" s="164"/>
      <c r="F16" s="598"/>
      <c r="G16" s="163"/>
      <c r="H16" s="138"/>
      <c r="I16" s="138"/>
      <c r="J16" s="138"/>
      <c r="K16" s="138"/>
      <c r="L16" s="138"/>
    </row>
    <row r="17" spans="2:12" ht="33" customHeight="1">
      <c r="B17" s="592" t="s">
        <v>5</v>
      </c>
      <c r="C17" s="374">
        <v>4677005.4246622156</v>
      </c>
      <c r="D17" s="362">
        <v>4751662.5820206339</v>
      </c>
      <c r="E17" s="164"/>
      <c r="F17" s="598"/>
      <c r="G17" s="163"/>
      <c r="H17" s="138"/>
      <c r="I17" s="138"/>
      <c r="J17" s="138"/>
      <c r="K17" s="138"/>
      <c r="L17" s="138"/>
    </row>
    <row r="18" spans="2:12" s="27" customFormat="1" ht="33" customHeight="1">
      <c r="B18" s="593" t="s">
        <v>3</v>
      </c>
      <c r="C18" s="359">
        <v>3728719.6551234503</v>
      </c>
      <c r="D18" s="359">
        <v>3636067.5832122471</v>
      </c>
      <c r="E18" s="145"/>
      <c r="F18" s="598"/>
      <c r="G18" s="165"/>
      <c r="H18" s="166"/>
      <c r="I18" s="166"/>
      <c r="J18" s="166"/>
      <c r="K18" s="45"/>
      <c r="L18" s="45"/>
    </row>
    <row r="19" spans="2:12" s="27" customFormat="1" ht="33" customHeight="1">
      <c r="B19" s="593" t="s">
        <v>38</v>
      </c>
      <c r="C19" s="359">
        <v>311691.79491640016</v>
      </c>
      <c r="D19" s="359">
        <v>337522.68088092981</v>
      </c>
      <c r="E19" s="145"/>
      <c r="F19" s="598"/>
      <c r="G19" s="165"/>
      <c r="H19" s="166"/>
      <c r="I19" s="166"/>
      <c r="J19" s="166"/>
      <c r="K19" s="45"/>
      <c r="L19" s="45"/>
    </row>
    <row r="20" spans="2:12" s="27" customFormat="1" ht="33" customHeight="1">
      <c r="B20" s="594" t="s">
        <v>36</v>
      </c>
      <c r="C20" s="359">
        <v>349755.37875920802</v>
      </c>
      <c r="D20" s="359">
        <v>502930.31275008252</v>
      </c>
      <c r="E20" s="145"/>
      <c r="F20" s="598"/>
      <c r="G20" s="165"/>
      <c r="H20" s="166"/>
      <c r="I20" s="166"/>
      <c r="J20" s="166"/>
      <c r="K20" s="45"/>
      <c r="L20" s="45"/>
    </row>
    <row r="21" spans="2:12" s="27" customFormat="1" ht="33" customHeight="1">
      <c r="B21" s="593" t="s">
        <v>39</v>
      </c>
      <c r="C21" s="359">
        <v>162754.08081218338</v>
      </c>
      <c r="D21" s="359">
        <v>53353.933347654827</v>
      </c>
      <c r="E21" s="145"/>
      <c r="F21" s="598"/>
      <c r="G21" s="165"/>
      <c r="H21" s="166"/>
      <c r="I21" s="166"/>
      <c r="J21" s="166"/>
      <c r="K21" s="45"/>
      <c r="L21" s="45"/>
    </row>
    <row r="22" spans="2:12" s="27" customFormat="1" ht="33" customHeight="1">
      <c r="B22" s="594" t="s">
        <v>37</v>
      </c>
      <c r="C22" s="359">
        <v>99642.037865253064</v>
      </c>
      <c r="D22" s="359">
        <v>129709.14146483323</v>
      </c>
      <c r="E22" s="145"/>
      <c r="F22" s="598"/>
      <c r="G22" s="165"/>
      <c r="H22" s="166"/>
      <c r="I22" s="166"/>
      <c r="J22" s="166"/>
      <c r="K22" s="45"/>
      <c r="L22" s="45"/>
    </row>
    <row r="23" spans="2:12" s="27" customFormat="1" ht="33" customHeight="1">
      <c r="B23" s="594" t="s">
        <v>231</v>
      </c>
      <c r="C23" s="359">
        <v>5318.8859487230966</v>
      </c>
      <c r="D23" s="359">
        <v>2611.5152091861491</v>
      </c>
      <c r="E23" s="145"/>
      <c r="F23" s="598"/>
      <c r="G23" s="165"/>
      <c r="H23" s="166"/>
      <c r="I23" s="166"/>
      <c r="J23" s="166"/>
      <c r="K23" s="45"/>
      <c r="L23" s="45"/>
    </row>
    <row r="24" spans="2:12" s="27" customFormat="1" ht="33" customHeight="1">
      <c r="B24" s="593" t="s">
        <v>30</v>
      </c>
      <c r="C24" s="359">
        <v>19123.591236997006</v>
      </c>
      <c r="D24" s="359">
        <v>89467.415155700612</v>
      </c>
      <c r="E24" s="145"/>
      <c r="F24" s="598"/>
      <c r="G24" s="165"/>
      <c r="H24" s="166"/>
      <c r="I24" s="166"/>
      <c r="J24" s="166"/>
      <c r="K24" s="45"/>
      <c r="L24" s="45"/>
    </row>
    <row r="25" spans="2:12" ht="33" customHeight="1">
      <c r="B25" s="725" t="s">
        <v>265</v>
      </c>
      <c r="C25" s="726"/>
      <c r="D25" s="727"/>
      <c r="E25" s="164"/>
      <c r="F25" s="598"/>
      <c r="G25" s="163"/>
      <c r="H25" s="138"/>
      <c r="I25" s="167"/>
      <c r="J25" s="167"/>
      <c r="K25" s="138"/>
      <c r="L25" s="138"/>
    </row>
    <row r="26" spans="2:12" ht="33" customHeight="1">
      <c r="B26" s="591" t="s">
        <v>5</v>
      </c>
      <c r="C26" s="374">
        <v>4677005.4246621998</v>
      </c>
      <c r="D26" s="374">
        <v>4751662.5820206339</v>
      </c>
      <c r="E26" s="164"/>
      <c r="F26" s="598"/>
      <c r="G26" s="163"/>
      <c r="H26" s="138"/>
      <c r="I26" s="138"/>
      <c r="J26" s="138"/>
      <c r="K26" s="138"/>
      <c r="L26" s="138"/>
    </row>
    <row r="27" spans="2:12" s="27" customFormat="1" ht="33" customHeight="1">
      <c r="B27" s="596" t="s">
        <v>404</v>
      </c>
      <c r="C27" s="359">
        <v>4230713.285180374</v>
      </c>
      <c r="D27" s="360">
        <v>4349089.5371564496</v>
      </c>
      <c r="E27" s="145"/>
      <c r="F27" s="598"/>
      <c r="G27" s="165"/>
      <c r="H27" s="45"/>
      <c r="I27" s="45"/>
      <c r="J27" s="45"/>
      <c r="K27" s="45"/>
      <c r="L27" s="45"/>
    </row>
    <row r="28" spans="2:12" s="27" customFormat="1" ht="33" customHeight="1">
      <c r="B28" s="595" t="s">
        <v>40</v>
      </c>
      <c r="C28" s="359">
        <v>446292.1394818254</v>
      </c>
      <c r="D28" s="359">
        <v>402573.04486418457</v>
      </c>
      <c r="E28" s="145"/>
      <c r="F28" s="598"/>
      <c r="G28" s="165"/>
      <c r="H28" s="45"/>
      <c r="I28" s="45"/>
      <c r="J28" s="45"/>
      <c r="K28" s="45"/>
      <c r="L28" s="45"/>
    </row>
    <row r="29" spans="2:12" ht="33" customHeight="1">
      <c r="B29" s="722" t="s">
        <v>33</v>
      </c>
      <c r="C29" s="723"/>
      <c r="D29" s="724"/>
      <c r="E29" s="164"/>
      <c r="F29" s="598"/>
      <c r="G29" s="163"/>
      <c r="H29" s="138"/>
      <c r="I29" s="138"/>
      <c r="J29" s="138"/>
      <c r="K29" s="138"/>
      <c r="L29" s="138"/>
    </row>
    <row r="30" spans="2:12" ht="33" customHeight="1">
      <c r="B30" s="592" t="s">
        <v>5</v>
      </c>
      <c r="C30" s="374">
        <v>4677005.4246621523</v>
      </c>
      <c r="D30" s="362">
        <v>4751662.5820206897</v>
      </c>
      <c r="E30" s="164"/>
      <c r="F30" s="598"/>
      <c r="G30" s="163"/>
      <c r="H30" s="138"/>
      <c r="I30" s="138"/>
      <c r="J30" s="138"/>
      <c r="K30" s="138"/>
      <c r="L30" s="138"/>
    </row>
    <row r="31" spans="2:12" s="27" customFormat="1" ht="33" customHeight="1">
      <c r="B31" s="595" t="s">
        <v>27</v>
      </c>
      <c r="C31" s="359">
        <v>4570813.2469415097</v>
      </c>
      <c r="D31" s="359">
        <v>4665525.7530463813</v>
      </c>
      <c r="E31" s="145"/>
      <c r="F31" s="598"/>
      <c r="G31" s="165"/>
      <c r="H31" s="45"/>
      <c r="I31" s="45"/>
      <c r="J31" s="45"/>
      <c r="K31" s="45"/>
      <c r="L31" s="45"/>
    </row>
    <row r="32" spans="2:12" s="27" customFormat="1" ht="33" customHeight="1">
      <c r="B32" s="596" t="s">
        <v>28</v>
      </c>
      <c r="C32" s="359">
        <v>54026.959405625661</v>
      </c>
      <c r="D32" s="359">
        <v>17703.266297969076</v>
      </c>
      <c r="E32" s="145"/>
      <c r="F32" s="598"/>
      <c r="G32" s="165"/>
      <c r="H32" s="45"/>
      <c r="I32" s="45"/>
      <c r="J32" s="45"/>
      <c r="K32" s="45"/>
      <c r="L32" s="45"/>
    </row>
    <row r="33" spans="1:12" s="27" customFormat="1" ht="33" customHeight="1">
      <c r="B33" s="596" t="s">
        <v>29</v>
      </c>
      <c r="C33" s="359">
        <v>43406.404925018884</v>
      </c>
      <c r="D33" s="359">
        <v>58355.31705767152</v>
      </c>
      <c r="E33" s="145"/>
      <c r="F33" s="598"/>
      <c r="G33" s="165"/>
      <c r="H33" s="45"/>
      <c r="I33" s="45"/>
      <c r="J33" s="45"/>
      <c r="K33" s="45"/>
      <c r="L33" s="45"/>
    </row>
    <row r="34" spans="1:12" s="27" customFormat="1" ht="33" customHeight="1">
      <c r="B34" s="595" t="s">
        <v>4</v>
      </c>
      <c r="C34" s="359">
        <v>8758.813390001309</v>
      </c>
      <c r="D34" s="359">
        <v>10078.245618667783</v>
      </c>
      <c r="E34" s="145"/>
      <c r="F34" s="598"/>
      <c r="G34" s="165"/>
      <c r="H34" s="45"/>
      <c r="I34" s="45"/>
      <c r="J34" s="45"/>
      <c r="K34" s="45"/>
      <c r="L34" s="45"/>
    </row>
    <row r="35" spans="1:12" ht="33" customHeight="1">
      <c r="B35" s="725" t="s">
        <v>46</v>
      </c>
      <c r="C35" s="726"/>
      <c r="D35" s="727"/>
      <c r="E35" s="164"/>
      <c r="F35" s="598"/>
      <c r="G35" s="163"/>
      <c r="H35" s="138"/>
      <c r="I35" s="138"/>
      <c r="J35" s="138"/>
      <c r="K35" s="138"/>
      <c r="L35" s="138"/>
    </row>
    <row r="36" spans="1:12" ht="33" customHeight="1">
      <c r="B36" s="592" t="s">
        <v>5</v>
      </c>
      <c r="C36" s="374">
        <v>4677005.4246622026</v>
      </c>
      <c r="D36" s="362">
        <v>4751662.5820206432</v>
      </c>
      <c r="E36" s="164"/>
      <c r="F36" s="598"/>
      <c r="G36" s="163"/>
      <c r="H36" s="138"/>
      <c r="I36" s="138"/>
      <c r="J36" s="138"/>
      <c r="K36" s="138"/>
      <c r="L36" s="138"/>
    </row>
    <row r="37" spans="1:12" s="27" customFormat="1" ht="33" customHeight="1">
      <c r="B37" s="596" t="s">
        <v>233</v>
      </c>
      <c r="C37" s="359">
        <v>3961956.1254285895</v>
      </c>
      <c r="D37" s="359">
        <v>4208958.7715463554</v>
      </c>
      <c r="E37" s="145"/>
      <c r="F37" s="598"/>
      <c r="G37" s="165"/>
      <c r="H37" s="145"/>
      <c r="I37" s="143"/>
      <c r="J37" s="45"/>
      <c r="K37" s="45"/>
      <c r="L37" s="45"/>
    </row>
    <row r="38" spans="1:12" s="27" customFormat="1" ht="33" customHeight="1">
      <c r="B38" s="595" t="s">
        <v>235</v>
      </c>
      <c r="C38" s="359">
        <v>622856.09746909968</v>
      </c>
      <c r="D38" s="359">
        <v>499904.45190989046</v>
      </c>
      <c r="E38" s="145"/>
      <c r="F38" s="598"/>
      <c r="G38" s="165"/>
      <c r="H38" s="144"/>
      <c r="I38" s="45"/>
      <c r="J38" s="45"/>
      <c r="K38" s="45"/>
      <c r="L38" s="45"/>
    </row>
    <row r="39" spans="1:12" s="27" customFormat="1" ht="33" customHeight="1">
      <c r="B39" s="595" t="s">
        <v>234</v>
      </c>
      <c r="C39" s="359">
        <v>50344.49457267145</v>
      </c>
      <c r="D39" s="359">
        <v>20601.410974718849</v>
      </c>
      <c r="E39" s="145"/>
      <c r="F39" s="598"/>
      <c r="G39" s="165"/>
      <c r="H39" s="45"/>
      <c r="I39" s="45"/>
      <c r="J39" s="45"/>
      <c r="K39" s="45"/>
      <c r="L39" s="45"/>
    </row>
    <row r="40" spans="1:12" s="27" customFormat="1" ht="33" customHeight="1">
      <c r="B40" s="595" t="s">
        <v>232</v>
      </c>
      <c r="C40" s="359">
        <v>40850.371285869318</v>
      </c>
      <c r="D40" s="359">
        <v>21945.218911508306</v>
      </c>
      <c r="E40" s="145"/>
      <c r="F40" s="598"/>
      <c r="G40" s="165"/>
      <c r="H40" s="45"/>
      <c r="I40" s="45"/>
      <c r="J40" s="45"/>
      <c r="K40" s="45"/>
      <c r="L40" s="45"/>
    </row>
    <row r="41" spans="1:12" s="27" customFormat="1" ht="33" customHeight="1">
      <c r="B41" s="595" t="s">
        <v>236</v>
      </c>
      <c r="C41" s="359">
        <v>998.33590597327316</v>
      </c>
      <c r="D41" s="359">
        <v>252.72867817058423</v>
      </c>
      <c r="E41" s="145"/>
      <c r="F41" s="598"/>
      <c r="G41" s="165"/>
      <c r="H41" s="45"/>
      <c r="I41" s="45"/>
      <c r="J41" s="45"/>
      <c r="K41" s="45"/>
      <c r="L41" s="45"/>
    </row>
    <row r="42" spans="1:12" ht="16.5" customHeight="1">
      <c r="B42" s="22"/>
      <c r="D42" s="65"/>
      <c r="F42" s="64"/>
      <c r="G42" s="64"/>
    </row>
    <row r="43" spans="1:12">
      <c r="F43" s="64"/>
      <c r="G43" s="64"/>
    </row>
    <row r="44" spans="1:12">
      <c r="B44" s="587" t="s">
        <v>384</v>
      </c>
    </row>
    <row r="46" spans="1:12">
      <c r="B46" s="140"/>
      <c r="D46" s="140"/>
    </row>
    <row r="47" spans="1:12">
      <c r="B47" s="205"/>
      <c r="C47" s="196"/>
      <c r="D47" s="205"/>
      <c r="E47" s="194" t="s">
        <v>43</v>
      </c>
      <c r="F47" s="196"/>
    </row>
    <row r="48" spans="1:12" s="19" customFormat="1">
      <c r="A48" s="22"/>
      <c r="B48" s="199" t="s">
        <v>228</v>
      </c>
      <c r="C48" s="196"/>
      <c r="D48" s="206">
        <f>+D11</f>
        <v>3039815.7500041886</v>
      </c>
      <c r="E48" s="207">
        <f t="shared" ref="E48:E53" si="0">D48/$D$53</f>
        <v>0.63973729142853153</v>
      </c>
      <c r="F48" s="196"/>
      <c r="G48" s="22"/>
    </row>
    <row r="49" spans="1:7" s="19" customFormat="1">
      <c r="A49" s="22"/>
      <c r="B49" s="208" t="s">
        <v>229</v>
      </c>
      <c r="C49" s="196"/>
      <c r="D49" s="206">
        <f>+D12</f>
        <v>1256567.9476447396</v>
      </c>
      <c r="E49" s="207">
        <f t="shared" si="0"/>
        <v>0.26444805916972003</v>
      </c>
      <c r="F49" s="196"/>
      <c r="G49" s="22"/>
    </row>
    <row r="50" spans="1:7" s="19" customFormat="1">
      <c r="A50" s="22"/>
      <c r="B50" s="199" t="s">
        <v>230</v>
      </c>
      <c r="C50" s="196"/>
      <c r="D50" s="206">
        <f>+D13</f>
        <v>167503.52985291826</v>
      </c>
      <c r="E50" s="207">
        <f t="shared" si="0"/>
        <v>3.5251562366132368E-2</v>
      </c>
      <c r="F50" s="196"/>
      <c r="G50" s="22"/>
    </row>
    <row r="51" spans="1:7" s="19" customFormat="1">
      <c r="A51" s="22"/>
      <c r="B51" s="208" t="s">
        <v>1</v>
      </c>
      <c r="C51" s="196"/>
      <c r="D51" s="206">
        <f>+D14</f>
        <v>77522.445461792391</v>
      </c>
      <c r="E51" s="207">
        <f t="shared" si="0"/>
        <v>1.6314804370815825E-2</v>
      </c>
      <c r="F51" s="196"/>
      <c r="G51" s="22"/>
    </row>
    <row r="52" spans="1:7" s="19" customFormat="1">
      <c r="A52" s="22"/>
      <c r="B52" s="199" t="s">
        <v>2</v>
      </c>
      <c r="C52" s="196"/>
      <c r="D52" s="206">
        <f>+D15</f>
        <v>210252.90905700409</v>
      </c>
      <c r="E52" s="207">
        <f t="shared" si="0"/>
        <v>4.4248282664800263E-2</v>
      </c>
      <c r="F52" s="196"/>
      <c r="G52" s="22"/>
    </row>
    <row r="53" spans="1:7" s="19" customFormat="1">
      <c r="A53" s="22"/>
      <c r="B53" s="194"/>
      <c r="C53" s="196"/>
      <c r="D53" s="209">
        <f>SUM(D48:D52)</f>
        <v>4751662.5820206432</v>
      </c>
      <c r="E53" s="207">
        <f t="shared" si="0"/>
        <v>1</v>
      </c>
      <c r="F53" s="196"/>
      <c r="G53" s="22"/>
    </row>
    <row r="54" spans="1:7">
      <c r="B54" s="194"/>
      <c r="C54" s="196"/>
      <c r="D54" s="194"/>
      <c r="E54" s="196"/>
      <c r="F54" s="196"/>
    </row>
    <row r="55" spans="1:7">
      <c r="B55" s="194"/>
      <c r="C55" s="196"/>
      <c r="D55" s="194"/>
      <c r="E55" s="196"/>
      <c r="F55" s="196"/>
    </row>
    <row r="65" spans="1:7" s="19" customFormat="1">
      <c r="A65" s="22"/>
      <c r="B65" s="587" t="s">
        <v>385</v>
      </c>
      <c r="C65" s="22"/>
      <c r="E65" s="22"/>
      <c r="F65" s="22"/>
      <c r="G65" s="22"/>
    </row>
    <row r="69" spans="1:7">
      <c r="B69" s="194"/>
      <c r="C69" s="196"/>
      <c r="D69" s="194"/>
      <c r="E69" s="196"/>
    </row>
    <row r="70" spans="1:7" s="19" customFormat="1">
      <c r="A70" s="22"/>
      <c r="B70" s="194"/>
      <c r="C70" s="196"/>
      <c r="D70" s="194"/>
      <c r="E70" s="196" t="s">
        <v>43</v>
      </c>
      <c r="F70" s="22"/>
      <c r="G70" s="22"/>
    </row>
    <row r="71" spans="1:7" s="19" customFormat="1">
      <c r="A71" s="22"/>
      <c r="B71" s="199" t="str">
        <f>+B18</f>
        <v>Red pública</v>
      </c>
      <c r="C71" s="196"/>
      <c r="D71" s="209">
        <f>+D18</f>
        <v>3636067.5832122471</v>
      </c>
      <c r="E71" s="210">
        <f>+D71/D$78</f>
        <v>0.76522007201656506</v>
      </c>
      <c r="F71" s="22"/>
      <c r="G71" s="22"/>
    </row>
    <row r="72" spans="1:7" s="19" customFormat="1">
      <c r="A72" s="22"/>
      <c r="B72" s="199" t="str">
        <f t="shared" ref="B72:B77" si="1">+B19</f>
        <v>Pozo</v>
      </c>
      <c r="C72" s="196"/>
      <c r="D72" s="209">
        <f t="shared" ref="D72:D77" si="2">+D19</f>
        <v>337522.68088092981</v>
      </c>
      <c r="E72" s="210">
        <f t="shared" ref="E72:E77" si="3">+D72/D$78</f>
        <v>7.1032543884334276E-2</v>
      </c>
      <c r="F72" s="22"/>
      <c r="G72" s="22"/>
    </row>
    <row r="73" spans="1:7" s="19" customFormat="1">
      <c r="A73" s="22"/>
      <c r="B73" s="199" t="str">
        <f t="shared" si="1"/>
        <v>Otra fuente por tubería</v>
      </c>
      <c r="C73" s="196"/>
      <c r="D73" s="209">
        <f t="shared" si="2"/>
        <v>502930.31275008252</v>
      </c>
      <c r="E73" s="210">
        <f t="shared" si="3"/>
        <v>0.10584301895784286</v>
      </c>
      <c r="F73" s="22"/>
      <c r="G73" s="22"/>
    </row>
    <row r="74" spans="1:7" s="19" customFormat="1">
      <c r="A74" s="22"/>
      <c r="B74" s="199" t="str">
        <f t="shared" si="1"/>
        <v>Río vertiente o acequia</v>
      </c>
      <c r="C74" s="196"/>
      <c r="D74" s="209">
        <f t="shared" si="2"/>
        <v>53353.933347654827</v>
      </c>
      <c r="E74" s="210">
        <f t="shared" si="3"/>
        <v>1.1228476859770246E-2</v>
      </c>
      <c r="F74" s="22"/>
      <c r="G74" s="22"/>
    </row>
    <row r="75" spans="1:7" s="19" customFormat="1">
      <c r="A75" s="22"/>
      <c r="B75" s="199" t="str">
        <f t="shared" si="1"/>
        <v>Carro repartidor / triciclo</v>
      </c>
      <c r="C75" s="196"/>
      <c r="D75" s="209">
        <f t="shared" si="2"/>
        <v>129709.14146483323</v>
      </c>
      <c r="E75" s="210">
        <f t="shared" si="3"/>
        <v>2.7297633033883207E-2</v>
      </c>
      <c r="F75" s="22"/>
      <c r="G75" s="22"/>
    </row>
    <row r="76" spans="1:7" s="19" customFormat="1">
      <c r="A76" s="22"/>
      <c r="B76" s="199" t="str">
        <f t="shared" si="1"/>
        <v>Pila o llave pública</v>
      </c>
      <c r="C76" s="196"/>
      <c r="D76" s="209">
        <f t="shared" si="2"/>
        <v>2611.5152091861491</v>
      </c>
      <c r="E76" s="210">
        <f t="shared" si="3"/>
        <v>5.4960030602080507E-4</v>
      </c>
      <c r="F76" s="22"/>
      <c r="G76" s="22"/>
    </row>
    <row r="77" spans="1:7" s="19" customFormat="1">
      <c r="A77" s="22"/>
      <c r="B77" s="199" t="str">
        <f t="shared" si="1"/>
        <v>Otro, cual</v>
      </c>
      <c r="C77" s="196"/>
      <c r="D77" s="209">
        <f t="shared" si="2"/>
        <v>89467.415155700612</v>
      </c>
      <c r="E77" s="210">
        <f t="shared" si="3"/>
        <v>1.8828654941583582E-2</v>
      </c>
      <c r="F77" s="22"/>
      <c r="G77" s="22"/>
    </row>
    <row r="78" spans="1:7">
      <c r="B78" s="194"/>
      <c r="C78" s="196"/>
      <c r="D78" s="209">
        <f>+SUM(D71:D77)</f>
        <v>4751662.5820206339</v>
      </c>
      <c r="E78" s="211">
        <f>+SUM(E71:E77)</f>
        <v>1</v>
      </c>
    </row>
    <row r="86" spans="1:7" s="19" customFormat="1">
      <c r="A86" s="22"/>
      <c r="B86" s="587" t="s">
        <v>386</v>
      </c>
      <c r="C86" s="22"/>
      <c r="E86" s="22"/>
      <c r="F86" s="22"/>
      <c r="G86" s="22"/>
    </row>
    <row r="88" spans="1:7">
      <c r="B88" s="668"/>
      <c r="C88" s="669"/>
      <c r="D88" s="668"/>
    </row>
    <row r="89" spans="1:7">
      <c r="B89" s="194"/>
      <c r="C89" s="196"/>
      <c r="D89" s="194"/>
    </row>
    <row r="90" spans="1:7" s="19" customFormat="1">
      <c r="A90" s="22"/>
      <c r="B90" s="194"/>
      <c r="C90" s="194"/>
      <c r="D90" s="196" t="s">
        <v>43</v>
      </c>
      <c r="F90" s="22"/>
      <c r="G90" s="22"/>
    </row>
    <row r="91" spans="1:7" s="19" customFormat="1">
      <c r="A91" s="22"/>
      <c r="B91" s="208" t="s">
        <v>404</v>
      </c>
      <c r="C91" s="209">
        <f>+D27</f>
        <v>4349089.5371564496</v>
      </c>
      <c r="D91" s="210">
        <f>+C91/C93</f>
        <v>0.91527743438950349</v>
      </c>
      <c r="F91" s="22"/>
      <c r="G91" s="22"/>
    </row>
    <row r="92" spans="1:7" s="19" customFormat="1">
      <c r="A92" s="22"/>
      <c r="B92" s="199" t="s">
        <v>40</v>
      </c>
      <c r="C92" s="209">
        <f>+D28</f>
        <v>402573.04486418457</v>
      </c>
      <c r="D92" s="210">
        <f>+C92/C93</f>
        <v>8.4722565610496542E-2</v>
      </c>
      <c r="F92" s="22"/>
      <c r="G92" s="22"/>
    </row>
    <row r="93" spans="1:7" s="19" customFormat="1">
      <c r="A93" s="22"/>
      <c r="B93" s="194"/>
      <c r="C93" s="209">
        <f>SUM(C91:C92)</f>
        <v>4751662.5820206339</v>
      </c>
      <c r="D93" s="210">
        <f>+SUM(D91:D92)</f>
        <v>1</v>
      </c>
      <c r="F93" s="22"/>
      <c r="G93" s="22"/>
    </row>
    <row r="94" spans="1:7">
      <c r="B94" s="194"/>
      <c r="C94" s="196"/>
      <c r="D94" s="194"/>
    </row>
    <row r="95" spans="1:7">
      <c r="B95" s="194"/>
      <c r="C95" s="196"/>
      <c r="D95" s="194"/>
    </row>
    <row r="96" spans="1:7">
      <c r="B96" s="668"/>
      <c r="C96" s="669"/>
      <c r="D96" s="668"/>
    </row>
    <row r="107" spans="1:7" s="19" customFormat="1">
      <c r="A107" s="22"/>
      <c r="B107" s="587" t="s">
        <v>387</v>
      </c>
      <c r="C107" s="22"/>
      <c r="E107" s="22"/>
      <c r="F107" s="22"/>
      <c r="G107" s="22"/>
    </row>
    <row r="111" spans="1:7" s="19" customFormat="1">
      <c r="A111" s="22"/>
      <c r="B111" s="194"/>
      <c r="C111" s="194"/>
      <c r="D111" s="196" t="s">
        <v>43</v>
      </c>
      <c r="F111" s="22"/>
      <c r="G111" s="22"/>
    </row>
    <row r="112" spans="1:7" s="19" customFormat="1">
      <c r="A112" s="22"/>
      <c r="B112" s="199" t="s">
        <v>27</v>
      </c>
      <c r="C112" s="209">
        <f>+D31</f>
        <v>4665525.7530463813</v>
      </c>
      <c r="D112" s="210">
        <f>+C112/C$116</f>
        <v>0.98187227575875602</v>
      </c>
      <c r="F112" s="22"/>
      <c r="G112" s="22"/>
    </row>
    <row r="113" spans="1:7" s="19" customFormat="1">
      <c r="A113" s="22"/>
      <c r="B113" s="208" t="s">
        <v>28</v>
      </c>
      <c r="C113" s="209">
        <f>+D32</f>
        <v>17703.266297969076</v>
      </c>
      <c r="D113" s="210">
        <f>+C113/C$116</f>
        <v>3.7256993720376067E-3</v>
      </c>
      <c r="F113" s="22"/>
      <c r="G113" s="22"/>
    </row>
    <row r="114" spans="1:7" s="19" customFormat="1">
      <c r="A114" s="22"/>
      <c r="B114" s="208" t="s">
        <v>29</v>
      </c>
      <c r="C114" s="209">
        <f>+D33</f>
        <v>58355.31705767152</v>
      </c>
      <c r="D114" s="210">
        <f>+C114/C$116</f>
        <v>1.2281031333848492E-2</v>
      </c>
      <c r="F114" s="22"/>
      <c r="G114" s="22"/>
    </row>
    <row r="115" spans="1:7" s="19" customFormat="1">
      <c r="A115" s="22"/>
      <c r="B115" s="199" t="s">
        <v>4</v>
      </c>
      <c r="C115" s="209">
        <f>+D34</f>
        <v>10078.245618667783</v>
      </c>
      <c r="D115" s="210">
        <f>+C115/C$116</f>
        <v>2.1209935353578733E-3</v>
      </c>
      <c r="F115" s="22"/>
      <c r="G115" s="22"/>
    </row>
    <row r="116" spans="1:7" s="19" customFormat="1">
      <c r="A116" s="22"/>
      <c r="B116" s="194"/>
      <c r="C116" s="209">
        <f>+C115+C114+C113+C112</f>
        <v>4751662.5820206897</v>
      </c>
      <c r="D116" s="211">
        <f>+SUM(D112:D115)</f>
        <v>1</v>
      </c>
      <c r="F116" s="22"/>
      <c r="G116" s="22"/>
    </row>
    <row r="117" spans="1:7">
      <c r="B117" s="194"/>
      <c r="C117" s="194"/>
      <c r="D117" s="196"/>
    </row>
    <row r="128" spans="1:7" s="19" customFormat="1">
      <c r="A128" s="22"/>
      <c r="B128" s="587" t="s">
        <v>388</v>
      </c>
      <c r="C128" s="22"/>
      <c r="E128" s="22"/>
      <c r="F128" s="22"/>
      <c r="G128" s="22"/>
    </row>
    <row r="132" spans="1:7" s="19" customFormat="1">
      <c r="A132" s="22"/>
      <c r="B132" s="208"/>
      <c r="C132" s="194"/>
      <c r="D132" s="196" t="s">
        <v>43</v>
      </c>
      <c r="F132" s="22"/>
      <c r="G132" s="22"/>
    </row>
    <row r="133" spans="1:7" s="19" customFormat="1">
      <c r="A133" s="22"/>
      <c r="B133" s="208" t="s">
        <v>233</v>
      </c>
      <c r="C133" s="209">
        <f>+D37</f>
        <v>4208958.7715463554</v>
      </c>
      <c r="D133" s="210">
        <f>+C133/C$138</f>
        <v>0.88578654289810621</v>
      </c>
      <c r="F133" s="22"/>
      <c r="G133" s="22"/>
    </row>
    <row r="134" spans="1:7" s="19" customFormat="1">
      <c r="A134" s="22"/>
      <c r="B134" s="199" t="s">
        <v>235</v>
      </c>
      <c r="C134" s="209">
        <f>+D38</f>
        <v>499904.45190989046</v>
      </c>
      <c r="D134" s="210">
        <f>+C134/C$138</f>
        <v>0.10520621851421658</v>
      </c>
      <c r="F134" s="22"/>
      <c r="G134" s="22"/>
    </row>
    <row r="135" spans="1:7" s="19" customFormat="1">
      <c r="A135" s="22"/>
      <c r="B135" s="199" t="s">
        <v>234</v>
      </c>
      <c r="C135" s="209">
        <f>+D39</f>
        <v>20601.410974718849</v>
      </c>
      <c r="D135" s="210">
        <f>+C135/C$138</f>
        <v>4.3356216101434752E-3</v>
      </c>
      <c r="F135" s="22"/>
      <c r="G135" s="22"/>
    </row>
    <row r="136" spans="1:7" s="19" customFormat="1">
      <c r="A136" s="22"/>
      <c r="B136" s="208" t="s">
        <v>232</v>
      </c>
      <c r="C136" s="209">
        <f>+D40</f>
        <v>21945.218911508306</v>
      </c>
      <c r="D136" s="210">
        <f>+C136/C$138</f>
        <v>4.6184295565397876E-3</v>
      </c>
      <c r="F136" s="22"/>
      <c r="G136" s="22"/>
    </row>
    <row r="137" spans="1:7" s="19" customFormat="1">
      <c r="A137" s="22"/>
      <c r="B137" s="199" t="s">
        <v>236</v>
      </c>
      <c r="C137" s="209">
        <f>+D41</f>
        <v>252.72867817058423</v>
      </c>
      <c r="D137" s="210">
        <f>+C137/C$138</f>
        <v>5.3187420993834829E-5</v>
      </c>
      <c r="F137" s="22"/>
      <c r="G137" s="22"/>
    </row>
    <row r="138" spans="1:7" s="19" customFormat="1">
      <c r="A138" s="22"/>
      <c r="B138" s="208"/>
      <c r="C138" s="209">
        <f>+C137+C136+C135+C134+C133</f>
        <v>4751662.5820206441</v>
      </c>
      <c r="D138" s="210">
        <f>+SUM(D133:D137)</f>
        <v>0.99999999999999989</v>
      </c>
      <c r="F138" s="22"/>
      <c r="G138" s="22"/>
    </row>
    <row r="139" spans="1:7" s="19" customFormat="1">
      <c r="A139" s="22"/>
      <c r="C139" s="61"/>
      <c r="D139" s="22"/>
      <c r="F139" s="22"/>
      <c r="G139" s="22"/>
    </row>
    <row r="149" spans="1:9" s="19" customFormat="1" ht="17.25" customHeight="1">
      <c r="A149" s="22"/>
      <c r="B149" s="563" t="s">
        <v>389</v>
      </c>
      <c r="C149" s="563"/>
      <c r="D149" s="563"/>
      <c r="E149" s="563"/>
      <c r="F149" s="563"/>
      <c r="G149" s="563"/>
      <c r="H149" s="563"/>
      <c r="I149" s="563"/>
    </row>
    <row r="150" spans="1:9" s="19" customFormat="1">
      <c r="A150" s="22"/>
      <c r="B150" s="597" t="s">
        <v>377</v>
      </c>
      <c r="C150" s="241"/>
      <c r="E150" s="22"/>
      <c r="F150" s="22"/>
      <c r="G150" s="22"/>
    </row>
    <row r="151" spans="1:9">
      <c r="B151" s="323"/>
      <c r="C151" s="241"/>
    </row>
    <row r="152" spans="1:9">
      <c r="B152" s="719"/>
      <c r="C152" s="719"/>
      <c r="D152" s="719"/>
      <c r="E152" s="719"/>
      <c r="F152" s="719"/>
      <c r="G152" s="719"/>
      <c r="H152" s="719"/>
      <c r="I152" s="719"/>
    </row>
    <row r="153" spans="1:9">
      <c r="B153" s="719"/>
      <c r="C153" s="719"/>
      <c r="D153" s="719"/>
      <c r="E153" s="719"/>
      <c r="F153" s="719"/>
      <c r="G153" s="719"/>
      <c r="H153" s="719"/>
      <c r="I153" s="719"/>
    </row>
  </sheetData>
  <mergeCells count="13">
    <mergeCell ref="B3:D3"/>
    <mergeCell ref="B6:B7"/>
    <mergeCell ref="D6:D7"/>
    <mergeCell ref="B9:D9"/>
    <mergeCell ref="B4:D4"/>
    <mergeCell ref="B152:I152"/>
    <mergeCell ref="B153:I153"/>
    <mergeCell ref="E6:E7"/>
    <mergeCell ref="B16:D16"/>
    <mergeCell ref="B25:D25"/>
    <mergeCell ref="B29:D29"/>
    <mergeCell ref="B35:D35"/>
    <mergeCell ref="C6:C7"/>
  </mergeCells>
  <hyperlinks>
    <hyperlink ref="B2" location="Indice!A1" display="Índice"/>
    <hyperlink ref="E2" location="'2.6 Seguro'!A1" display="Siguiente"/>
    <hyperlink ref="D2" location="'2.4 Evol pobreza'!A1" display="Anterior"/>
  </hyperlinks>
  <printOptions horizontalCentered="1" verticalCentered="1"/>
  <pageMargins left="0.35433070866141736" right="0.43307086614173229" top="0.55118110236220474" bottom="0.55118110236220474" header="0.31496062992125984" footer="0.31496062992125984"/>
  <pageSetup paperSize="9" scale="6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N36"/>
  <sheetViews>
    <sheetView showGridLines="0" zoomScale="70" zoomScaleNormal="70" zoomScaleSheetLayoutView="90" workbookViewId="0">
      <selection activeCell="K2" sqref="K2"/>
    </sheetView>
  </sheetViews>
  <sheetFormatPr baseColWidth="10" defaultColWidth="9.140625" defaultRowHeight="17.25"/>
  <cols>
    <col min="1" max="1" width="5" style="66" customWidth="1"/>
    <col min="2" max="2" width="44.28515625" style="66" customWidth="1"/>
    <col min="3" max="7" width="18.7109375" style="66" customWidth="1"/>
    <col min="8" max="9" width="17.7109375" style="66" customWidth="1"/>
    <col min="10" max="11" width="18.140625" style="66" customWidth="1"/>
    <col min="12" max="12" width="11.42578125" style="66" customWidth="1"/>
    <col min="13" max="15" width="9.140625" style="66"/>
    <col min="16" max="16" width="12.42578125" style="66" bestFit="1" customWidth="1"/>
    <col min="17" max="17" width="9.28515625" style="66" bestFit="1" customWidth="1"/>
    <col min="18" max="24" width="9.140625" style="66"/>
    <col min="25" max="25" width="14.7109375" style="66" customWidth="1"/>
    <col min="26" max="16384" width="9.140625" style="66"/>
  </cols>
  <sheetData>
    <row r="1" spans="2:14" s="68" customFormat="1" ht="78" customHeight="1">
      <c r="B1" s="69"/>
      <c r="C1" s="69"/>
      <c r="D1" s="69"/>
      <c r="E1" s="70"/>
      <c r="F1" s="70"/>
      <c r="G1" s="70"/>
      <c r="H1" s="21"/>
      <c r="I1" s="22"/>
      <c r="J1" s="22"/>
    </row>
    <row r="2" spans="2:14" s="68" customFormat="1" ht="33" customHeight="1">
      <c r="B2" s="554" t="s">
        <v>122</v>
      </c>
      <c r="C2" s="67"/>
      <c r="D2" s="67"/>
      <c r="H2" s="5"/>
      <c r="J2" s="653" t="s">
        <v>366</v>
      </c>
      <c r="K2" s="654" t="s">
        <v>367</v>
      </c>
    </row>
    <row r="3" spans="2:14" s="68" customFormat="1" ht="33" customHeight="1">
      <c r="B3" s="734" t="s">
        <v>426</v>
      </c>
      <c r="C3" s="735"/>
      <c r="D3" s="735"/>
      <c r="E3" s="735"/>
      <c r="F3" s="735"/>
      <c r="G3" s="735"/>
      <c r="H3" s="735"/>
      <c r="I3" s="735"/>
      <c r="J3" s="735"/>
      <c r="K3" s="735"/>
    </row>
    <row r="4" spans="2:14" s="68" customFormat="1" ht="33" customHeight="1">
      <c r="B4" s="733" t="s">
        <v>320</v>
      </c>
      <c r="C4" s="733"/>
      <c r="D4" s="733"/>
      <c r="E4" s="733"/>
      <c r="F4" s="733"/>
      <c r="G4" s="733"/>
      <c r="H4" s="733"/>
      <c r="I4" s="733"/>
      <c r="J4" s="733"/>
      <c r="K4" s="733"/>
    </row>
    <row r="5" spans="2:14" s="68" customFormat="1" ht="33" customHeight="1">
      <c r="B5" s="71"/>
      <c r="C5" s="71"/>
      <c r="D5" s="71"/>
    </row>
    <row r="6" spans="2:14" s="72" customFormat="1" ht="33" customHeight="1">
      <c r="B6" s="736" t="s">
        <v>66</v>
      </c>
      <c r="C6" s="736">
        <v>2013</v>
      </c>
      <c r="D6" s="736">
        <v>2014</v>
      </c>
      <c r="E6" s="736">
        <v>2015</v>
      </c>
      <c r="F6" s="736">
        <v>2016</v>
      </c>
      <c r="G6" s="736">
        <v>2017</v>
      </c>
      <c r="H6" s="736">
        <v>2018</v>
      </c>
      <c r="I6" s="736">
        <v>2019</v>
      </c>
      <c r="J6" s="736">
        <v>2020</v>
      </c>
      <c r="K6" s="736">
        <v>2021</v>
      </c>
      <c r="L6" s="66"/>
      <c r="M6" s="66"/>
      <c r="N6" s="66"/>
    </row>
    <row r="7" spans="2:14" s="72" customFormat="1" ht="33" customHeight="1">
      <c r="B7" s="736"/>
      <c r="C7" s="736"/>
      <c r="D7" s="736"/>
      <c r="E7" s="736"/>
      <c r="F7" s="736"/>
      <c r="G7" s="736"/>
      <c r="H7" s="736"/>
      <c r="I7" s="736"/>
      <c r="J7" s="736"/>
      <c r="K7" s="736"/>
    </row>
    <row r="8" spans="2:14" s="68" customFormat="1" ht="33" customHeight="1">
      <c r="B8" s="378" t="s">
        <v>191</v>
      </c>
      <c r="C8" s="379">
        <v>4303973.7531524776</v>
      </c>
      <c r="D8" s="379">
        <v>4744601.7056438504</v>
      </c>
      <c r="E8" s="379">
        <v>4934703.8088338701</v>
      </c>
      <c r="F8" s="379">
        <v>4729859.6436385196</v>
      </c>
      <c r="G8" s="379">
        <v>4639754.8049600935</v>
      </c>
      <c r="H8" s="379">
        <v>4513766.5444913357</v>
      </c>
      <c r="I8" s="379">
        <v>4547209.4243067075</v>
      </c>
      <c r="J8" s="379">
        <v>3784082.4182196995</v>
      </c>
      <c r="K8" s="379">
        <v>4279738.3350725323</v>
      </c>
    </row>
    <row r="9" spans="2:14" s="68" customFormat="1" ht="33" customHeight="1">
      <c r="B9" s="378" t="s">
        <v>192</v>
      </c>
      <c r="C9" s="379">
        <v>236915.24750396091</v>
      </c>
      <c r="D9" s="379">
        <v>261781.74818940173</v>
      </c>
      <c r="E9" s="379">
        <v>336705.17243248562</v>
      </c>
      <c r="F9" s="379">
        <v>405828.4745873186</v>
      </c>
      <c r="G9" s="379">
        <v>407180.29453909013</v>
      </c>
      <c r="H9" s="379">
        <v>412420.84525339515</v>
      </c>
      <c r="I9" s="379">
        <v>377468.90665152465</v>
      </c>
      <c r="J9" s="379">
        <v>342480.59919254365</v>
      </c>
      <c r="K9" s="379">
        <v>418323.85724182782</v>
      </c>
    </row>
    <row r="10" spans="2:14" s="68" customFormat="1" ht="33" customHeight="1">
      <c r="B10" s="378" t="s">
        <v>193</v>
      </c>
      <c r="C10" s="379">
        <v>1016694.4935405209</v>
      </c>
      <c r="D10" s="379">
        <v>1050780.9986782083</v>
      </c>
      <c r="E10" s="379">
        <v>1025809.3734148921</v>
      </c>
      <c r="F10" s="379">
        <v>1026410.9496736976</v>
      </c>
      <c r="G10" s="379">
        <v>1017783.5988754401</v>
      </c>
      <c r="H10" s="379">
        <v>1190125.4275212879</v>
      </c>
      <c r="I10" s="379">
        <v>1091997.349653363</v>
      </c>
      <c r="J10" s="379">
        <v>1096474.6693718866</v>
      </c>
      <c r="K10" s="379">
        <v>925669.56245063688</v>
      </c>
    </row>
    <row r="11" spans="2:14" s="73" customFormat="1" ht="33" customHeight="1">
      <c r="B11" s="378" t="s">
        <v>49</v>
      </c>
      <c r="C11" s="379">
        <v>194973.8091335994</v>
      </c>
      <c r="D11" s="379">
        <v>261552.25733644329</v>
      </c>
      <c r="E11" s="379">
        <v>307150.54761690361</v>
      </c>
      <c r="F11" s="379">
        <v>345687.52164151828</v>
      </c>
      <c r="G11" s="379">
        <v>364278.61151840404</v>
      </c>
      <c r="H11" s="379">
        <v>218370.17482538111</v>
      </c>
      <c r="I11" s="379">
        <v>194649.36676969213</v>
      </c>
      <c r="J11" s="379">
        <v>214380.83564662866</v>
      </c>
      <c r="K11" s="379">
        <v>200906.35687542809</v>
      </c>
    </row>
    <row r="12" spans="2:14" s="68" customFormat="1" ht="33" customHeight="1">
      <c r="B12" s="378" t="s">
        <v>237</v>
      </c>
      <c r="C12" s="379">
        <v>70919.161187823018</v>
      </c>
      <c r="D12" s="379">
        <v>41567.349764835584</v>
      </c>
      <c r="E12" s="379">
        <v>36228.242615093666</v>
      </c>
      <c r="F12" s="379">
        <v>56692.688599313624</v>
      </c>
      <c r="G12" s="379">
        <v>45302.709011802726</v>
      </c>
      <c r="H12" s="379">
        <v>59385.875933411335</v>
      </c>
      <c r="I12" s="379">
        <v>56969.470303713795</v>
      </c>
      <c r="J12" s="379">
        <v>63671.691258538543</v>
      </c>
      <c r="K12" s="379">
        <v>69970.370934820312</v>
      </c>
    </row>
    <row r="13" spans="2:14" s="68" customFormat="1" ht="33" customHeight="1">
      <c r="B13" s="378" t="s">
        <v>238</v>
      </c>
      <c r="C13" s="379">
        <v>20304.707240569995</v>
      </c>
      <c r="D13" s="379">
        <v>7241.6348577871668</v>
      </c>
      <c r="E13" s="379">
        <v>14524.012316547896</v>
      </c>
      <c r="F13" s="379">
        <v>6925.3241944533829</v>
      </c>
      <c r="G13" s="379">
        <v>11172.393464084769</v>
      </c>
      <c r="H13" s="379">
        <v>6048.8876008257957</v>
      </c>
      <c r="I13" s="379">
        <v>10791.173797384803</v>
      </c>
      <c r="J13" s="379">
        <v>8040.3668331231993</v>
      </c>
      <c r="K13" s="379">
        <v>10958.228733714712</v>
      </c>
    </row>
    <row r="14" spans="2:14" s="68" customFormat="1" ht="33" customHeight="1">
      <c r="B14" s="380" t="s">
        <v>241</v>
      </c>
      <c r="C14" s="379">
        <v>1254.05476146</v>
      </c>
      <c r="D14" s="379">
        <v>311.25020232423213</v>
      </c>
      <c r="E14" s="379">
        <v>194.37375100931882</v>
      </c>
      <c r="F14" s="379">
        <v>116.71437371168534</v>
      </c>
      <c r="G14" s="379">
        <v>210.70689556943449</v>
      </c>
      <c r="H14" s="379">
        <v>0</v>
      </c>
      <c r="I14" s="379">
        <v>0</v>
      </c>
      <c r="J14" s="379">
        <v>0</v>
      </c>
      <c r="K14" s="379">
        <v>752.81478062173153</v>
      </c>
    </row>
    <row r="15" spans="2:14" s="68" customFormat="1" ht="33" customHeight="1">
      <c r="B15" s="378" t="s">
        <v>240</v>
      </c>
      <c r="C15" s="379">
        <v>1224.6449846799999</v>
      </c>
      <c r="D15" s="379">
        <v>186.16465279102599</v>
      </c>
      <c r="E15" s="379">
        <v>344.58525391652176</v>
      </c>
      <c r="F15" s="379">
        <v>0</v>
      </c>
      <c r="G15" s="379">
        <v>151.45845695611189</v>
      </c>
      <c r="H15" s="379">
        <v>0</v>
      </c>
      <c r="I15" s="379">
        <v>0</v>
      </c>
      <c r="J15" s="379">
        <v>0</v>
      </c>
      <c r="K15" s="379">
        <v>0</v>
      </c>
    </row>
    <row r="16" spans="2:14" s="68" customFormat="1" ht="33" customHeight="1">
      <c r="B16" s="378" t="s">
        <v>239</v>
      </c>
      <c r="C16" s="379">
        <v>50942.796240000054</v>
      </c>
      <c r="D16" s="379">
        <v>5390.878472440264</v>
      </c>
      <c r="E16" s="379">
        <v>4564.7008533538055</v>
      </c>
      <c r="F16" s="379">
        <v>449.41926185187089</v>
      </c>
      <c r="G16" s="379">
        <v>649.6722835505816</v>
      </c>
      <c r="H16" s="379">
        <v>0</v>
      </c>
      <c r="I16" s="379">
        <v>0</v>
      </c>
      <c r="J16" s="379">
        <v>651.23542896142885</v>
      </c>
      <c r="K16" s="379">
        <v>775.49500571956537</v>
      </c>
    </row>
    <row r="17" spans="2:11" s="68" customFormat="1" ht="33" customHeight="1">
      <c r="B17" s="378" t="s">
        <v>4</v>
      </c>
      <c r="C17" s="379">
        <v>9975552.3321553301</v>
      </c>
      <c r="D17" s="379">
        <v>9775233.9485279452</v>
      </c>
      <c r="E17" s="379">
        <v>9744305.7960598134</v>
      </c>
      <c r="F17" s="379">
        <v>10142958.264073472</v>
      </c>
      <c r="G17" s="379">
        <v>10475442.239921752</v>
      </c>
      <c r="H17" s="379">
        <v>10823424.244375009</v>
      </c>
      <c r="I17" s="379">
        <v>11175474.308518227</v>
      </c>
      <c r="J17" s="379">
        <v>12185763.195522496</v>
      </c>
      <c r="K17" s="379">
        <v>12030719.978953684</v>
      </c>
    </row>
    <row r="18" spans="2:11" s="68" customFormat="1" ht="33" customHeight="1">
      <c r="B18" s="381" t="s">
        <v>47</v>
      </c>
      <c r="C18" s="382">
        <v>15872754.999900423</v>
      </c>
      <c r="D18" s="382">
        <v>16148647.936326027</v>
      </c>
      <c r="E18" s="382">
        <v>16404530.613147885</v>
      </c>
      <c r="F18" s="382">
        <v>16714929.000043858</v>
      </c>
      <c r="G18" s="382">
        <v>16961926.489926744</v>
      </c>
      <c r="H18" s="382">
        <v>17223542.000000648</v>
      </c>
      <c r="I18" s="382">
        <v>17454560.000000611</v>
      </c>
      <c r="J18" s="382">
        <v>17695545.011473879</v>
      </c>
      <c r="K18" s="382">
        <v>17937815.000048988</v>
      </c>
    </row>
    <row r="19" spans="2:11" s="68" customFormat="1" ht="33" customHeight="1">
      <c r="B19" s="376"/>
      <c r="C19" s="376"/>
      <c r="D19" s="376"/>
      <c r="E19" s="376"/>
      <c r="F19" s="376"/>
      <c r="G19" s="376"/>
      <c r="H19" s="376"/>
      <c r="I19" s="376"/>
      <c r="J19" s="376"/>
      <c r="K19" s="376"/>
    </row>
    <row r="20" spans="2:11" s="68" customFormat="1" ht="33" customHeight="1">
      <c r="B20" s="599" t="s">
        <v>390</v>
      </c>
      <c r="C20" s="377"/>
      <c r="D20" s="377"/>
      <c r="E20" s="376"/>
      <c r="F20" s="376"/>
      <c r="G20" s="376"/>
      <c r="H20" s="376"/>
      <c r="I20" s="376"/>
      <c r="J20" s="376"/>
      <c r="K20" s="376"/>
    </row>
    <row r="21" spans="2:11" s="68" customFormat="1" ht="33" customHeight="1">
      <c r="B21" s="213"/>
      <c r="C21" s="214" t="s">
        <v>42</v>
      </c>
      <c r="D21" s="214" t="s">
        <v>43</v>
      </c>
      <c r="E21" s="320"/>
      <c r="F21" s="66"/>
      <c r="G21" s="66"/>
      <c r="H21" s="66"/>
      <c r="I21" s="72"/>
      <c r="J21" s="72"/>
    </row>
    <row r="22" spans="2:11" s="68" customFormat="1" ht="33" customHeight="1">
      <c r="B22" s="215" t="str">
        <f>+B17</f>
        <v>Ninguno</v>
      </c>
      <c r="C22" s="216">
        <f>+I17</f>
        <v>11175474.308518227</v>
      </c>
      <c r="D22" s="217">
        <f t="shared" ref="D22:D31" si="0">+C22/C$32</f>
        <v>0.64026101537465485</v>
      </c>
      <c r="E22" s="320"/>
      <c r="F22" s="66"/>
      <c r="G22" s="66"/>
      <c r="H22" s="66"/>
      <c r="I22" s="72"/>
      <c r="J22" s="72"/>
    </row>
    <row r="23" spans="2:11" s="68" customFormat="1" ht="33" customHeight="1">
      <c r="B23" s="215" t="str">
        <f>+B8</f>
        <v>IESS, Seguro general</v>
      </c>
      <c r="C23" s="216">
        <f>+I8</f>
        <v>4547209.4243067075</v>
      </c>
      <c r="D23" s="217">
        <f t="shared" si="0"/>
        <v>0.26051698950340474</v>
      </c>
      <c r="E23" s="320"/>
      <c r="F23" s="66"/>
      <c r="H23" s="66"/>
    </row>
    <row r="24" spans="2:11" s="68" customFormat="1" ht="33" customHeight="1">
      <c r="B24" s="215" t="str">
        <f>+B10</f>
        <v>IESS, Seguro campesino</v>
      </c>
      <c r="C24" s="216">
        <f>+I10</f>
        <v>1091997.349653363</v>
      </c>
      <c r="D24" s="217">
        <f t="shared" si="0"/>
        <v>6.256229602197505E-2</v>
      </c>
      <c r="E24" s="320"/>
      <c r="F24" s="66"/>
      <c r="H24" s="66"/>
    </row>
    <row r="25" spans="2:11" s="68" customFormat="1" ht="33" customHeight="1">
      <c r="B25" s="215" t="str">
        <f>+B9</f>
        <v>IESS, Seguro voluntario</v>
      </c>
      <c r="C25" s="216">
        <f>+I9</f>
        <v>377468.90665152465</v>
      </c>
      <c r="D25" s="217">
        <f t="shared" si="0"/>
        <v>2.1625804755405546E-2</v>
      </c>
      <c r="E25" s="320"/>
      <c r="F25" s="74"/>
      <c r="H25" s="66"/>
    </row>
    <row r="26" spans="2:11" s="68" customFormat="1" ht="33" customHeight="1">
      <c r="B26" s="215" t="str">
        <f t="shared" ref="B26:B31" si="1">+B11</f>
        <v>Seguro ISSFA-ISSPOL</v>
      </c>
      <c r="C26" s="216">
        <f t="shared" ref="C26:C31" si="2">+I11</f>
        <v>194649.36676969213</v>
      </c>
      <c r="D26" s="217">
        <f t="shared" si="0"/>
        <v>1.1151777344698768E-2</v>
      </c>
      <c r="E26" s="320"/>
      <c r="F26" s="74"/>
      <c r="H26" s="66"/>
      <c r="I26" s="73"/>
      <c r="J26" s="73"/>
    </row>
    <row r="27" spans="2:11" s="68" customFormat="1" ht="33" customHeight="1">
      <c r="B27" s="215" t="str">
        <f t="shared" si="1"/>
        <v>Seguro privado con hospitalización</v>
      </c>
      <c r="C27" s="216">
        <f t="shared" si="2"/>
        <v>56969.470303713795</v>
      </c>
      <c r="D27" s="217">
        <f t="shared" si="0"/>
        <v>3.2638731829225027E-3</v>
      </c>
      <c r="E27" s="320"/>
      <c r="F27" s="74"/>
      <c r="H27" s="66"/>
    </row>
    <row r="28" spans="2:11" s="68" customFormat="1" ht="33" customHeight="1">
      <c r="B28" s="215" t="str">
        <f t="shared" si="1"/>
        <v>Seguro privado sin hospitalización</v>
      </c>
      <c r="C28" s="216">
        <f t="shared" si="2"/>
        <v>10791.173797384803</v>
      </c>
      <c r="D28" s="217">
        <f t="shared" si="0"/>
        <v>6.1824381693863521E-4</v>
      </c>
      <c r="E28" s="320"/>
      <c r="F28" s="74"/>
      <c r="H28" s="66"/>
    </row>
    <row r="29" spans="2:11" s="68" customFormat="1" ht="33" customHeight="1">
      <c r="B29" s="215" t="str">
        <f t="shared" si="1"/>
        <v>Aseguramiento Universal de la Salud  - AUS</v>
      </c>
      <c r="C29" s="216">
        <f t="shared" si="2"/>
        <v>0</v>
      </c>
      <c r="D29" s="217">
        <f t="shared" si="0"/>
        <v>0</v>
      </c>
      <c r="E29" s="320"/>
      <c r="F29" s="74"/>
      <c r="H29" s="66"/>
    </row>
    <row r="30" spans="2:11" s="68" customFormat="1" ht="33" customHeight="1">
      <c r="B30" s="215" t="str">
        <f t="shared" si="1"/>
        <v>Seguros Municipales</v>
      </c>
      <c r="C30" s="216">
        <f t="shared" si="2"/>
        <v>0</v>
      </c>
      <c r="D30" s="217">
        <f t="shared" si="0"/>
        <v>0</v>
      </c>
      <c r="E30" s="320"/>
      <c r="F30" s="74"/>
      <c r="H30" s="66"/>
    </row>
    <row r="31" spans="2:11" s="68" customFormat="1" ht="33" customHeight="1">
      <c r="B31" s="215" t="str">
        <f t="shared" si="1"/>
        <v>Seguro Ministerio de Salud Pública</v>
      </c>
      <c r="C31" s="216">
        <f t="shared" si="2"/>
        <v>0</v>
      </c>
      <c r="D31" s="217">
        <f t="shared" si="0"/>
        <v>0</v>
      </c>
      <c r="E31" s="320"/>
      <c r="F31" s="75"/>
      <c r="G31" s="66"/>
      <c r="H31" s="66"/>
    </row>
    <row r="32" spans="2:11" s="68" customFormat="1" ht="33" customHeight="1">
      <c r="B32" s="215" t="str">
        <f>+B18</f>
        <v xml:space="preserve"> Total</v>
      </c>
      <c r="C32" s="216">
        <f>+SUM(C22:C31)</f>
        <v>17454560.000000611</v>
      </c>
      <c r="D32" s="217">
        <f>+SUM(D22:D31)</f>
        <v>1</v>
      </c>
      <c r="E32" s="320"/>
    </row>
    <row r="33" spans="1:7" s="68" customFormat="1" ht="15" customHeight="1">
      <c r="A33" s="256"/>
      <c r="B33" s="780" t="s">
        <v>463</v>
      </c>
      <c r="C33" s="321"/>
      <c r="D33" s="321"/>
      <c r="E33" s="319"/>
    </row>
    <row r="34" spans="1:7" ht="15" customHeight="1">
      <c r="A34" s="212"/>
      <c r="B34" s="781" t="s">
        <v>462</v>
      </c>
      <c r="C34" s="322"/>
      <c r="D34" s="322"/>
      <c r="E34" s="318"/>
      <c r="F34" s="68"/>
      <c r="G34" s="68"/>
    </row>
    <row r="35" spans="1:7" ht="13.5" customHeight="1">
      <c r="A35" s="212"/>
      <c r="B35" s="212"/>
      <c r="C35" s="212"/>
      <c r="D35" s="212"/>
      <c r="E35" s="212"/>
      <c r="F35" s="68"/>
      <c r="G35" s="68"/>
    </row>
    <row r="36" spans="1:7">
      <c r="B36" s="212"/>
      <c r="C36" s="212"/>
      <c r="D36" s="212"/>
      <c r="E36" s="212"/>
    </row>
  </sheetData>
  <mergeCells count="12">
    <mergeCell ref="B4:K4"/>
    <mergeCell ref="B3:K3"/>
    <mergeCell ref="J6:J7"/>
    <mergeCell ref="K6:K7"/>
    <mergeCell ref="H6:H7"/>
    <mergeCell ref="I6:I7"/>
    <mergeCell ref="B6:B7"/>
    <mergeCell ref="E6:E7"/>
    <mergeCell ref="C6:C7"/>
    <mergeCell ref="D6:D7"/>
    <mergeCell ref="F6:F7"/>
    <mergeCell ref="G6:G7"/>
  </mergeCells>
  <hyperlinks>
    <hyperlink ref="B2" location="Indice!A1" display="Índice"/>
    <hyperlink ref="K2" location="'2.7 Mujeres embarazadas'!A1" display="Siguiente"/>
    <hyperlink ref="J2" location="'2.5 Serv básicos'!A1" display="Anterior"/>
  </hyperlinks>
  <printOptions horizontalCentered="1" verticalCentered="1"/>
  <pageMargins left="0.59055118110236227" right="0.59055118110236227" top="0.59055118110236227" bottom="0.59055118110236227" header="0" footer="0"/>
  <pageSetup paperSize="9" scale="87" orientation="portrait" verticalDpi="300" r:id="rId1"/>
  <headerFooter alignWithMargins="0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7</vt:i4>
      </vt:variant>
    </vt:vector>
  </HeadingPairs>
  <TitlesOfParts>
    <vt:vector size="31" baseType="lpstr">
      <vt:lpstr>Indice</vt:lpstr>
      <vt:lpstr>1.1 Poblac por grupos de edad</vt:lpstr>
      <vt:lpstr>1.2 Poblac por áreas</vt:lpstr>
      <vt:lpstr>2.1 Tasas de variación PIB</vt:lpstr>
      <vt:lpstr>2.2 Inflación anual</vt:lpstr>
      <vt:lpstr>2.3 Condicion de actividad</vt:lpstr>
      <vt:lpstr>2.4 Evol pobreza</vt:lpstr>
      <vt:lpstr>2.5 Serv básicos</vt:lpstr>
      <vt:lpstr>2.6 Seguro</vt:lpstr>
      <vt:lpstr>2.7 Mujeres embarazadas</vt:lpstr>
      <vt:lpstr>2.8 Nacidos vivos</vt:lpstr>
      <vt:lpstr>2.9 Tasa natalidad</vt:lpstr>
      <vt:lpstr>3.1 Causas de morbilidad</vt:lpstr>
      <vt:lpstr>3.2 Defunciones</vt:lpstr>
      <vt:lpstr>3.3 Defunciones causa</vt:lpstr>
      <vt:lpstr>4.1 Establecimientos por sector</vt:lpstr>
      <vt:lpstr>4.2 Establecimientos_niveles</vt:lpstr>
      <vt:lpstr>4.3 Tasa Médicos</vt:lpstr>
      <vt:lpstr>4.4 Prom de estada por entidad</vt:lpstr>
      <vt:lpstr>4.5 Establecimientos hosp prome</vt:lpstr>
      <vt:lpstr>4.6 Camas dotación</vt:lpstr>
      <vt:lpstr>4.7 Consulta de morbilidad</vt:lpstr>
      <vt:lpstr>4.8 Consultas tipo de age</vt:lpstr>
      <vt:lpstr>4.9 Egresos porcentuales</vt:lpstr>
      <vt:lpstr>_24._Establecimientos_por_sector_a_nivel_nacional</vt:lpstr>
      <vt:lpstr>'2.1 Tasas de variación PIB'!Área_de_impresión</vt:lpstr>
      <vt:lpstr>'2.2 Inflación anual'!Área_de_impresión</vt:lpstr>
      <vt:lpstr>'2.3 Condicion de actividad'!Área_de_impresión</vt:lpstr>
      <vt:lpstr>'2.4 Evol pobreza'!Área_de_impresión</vt:lpstr>
      <vt:lpstr>'2.5 Serv básicos'!Área_de_impresión</vt:lpstr>
      <vt:lpstr>'2.6 Seguro'!Área_de_impresión</vt:lpstr>
    </vt:vector>
  </TitlesOfParts>
  <Company>INEC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mscarvajal</dc:creator>
  <cp:lastModifiedBy>INEC Daniela Torres</cp:lastModifiedBy>
  <cp:lastPrinted>2015-12-30T21:28:30Z</cp:lastPrinted>
  <dcterms:created xsi:type="dcterms:W3CDTF">2008-03-12T20:58:48Z</dcterms:created>
  <dcterms:modified xsi:type="dcterms:W3CDTF">2022-12-15T10:25:34Z</dcterms:modified>
</cp:coreProperties>
</file>